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\\Pvdfs\pvd\Feedlots\2024 Feedlot Guide\"/>
    </mc:Choice>
  </mc:AlternateContent>
  <xr:revisionPtr revIDLastSave="0" documentId="13_ncr:1_{D970FFC5-B199-416E-832C-51C287FFE05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VD2024 Example" sheetId="5" r:id="rId1"/>
    <sheet name="PVD2024 Worksheet" sheetId="7" r:id="rId2"/>
    <sheet name="LandValueSheet" sheetId="2" state="hidden" r:id="rId3"/>
    <sheet name="Mill Types" sheetId="3" state="hidden" r:id="rId4"/>
  </sheets>
  <externalReferences>
    <externalReference r:id="rId5"/>
  </externalReferences>
  <definedNames>
    <definedName name="District" localSheetId="3">[1]LandValueSheet!$C$5:$C$13</definedName>
    <definedName name="District">LandValueSheet!$C$5:$C$13</definedName>
    <definedName name="LandValue" localSheetId="3">[1]LandValueSheet!$E$5:$F$13</definedName>
    <definedName name="LandValue">LandValueSheet!$E$5:$F$13</definedName>
    <definedName name="MillFactor" localSheetId="3">'Mill Types'!#REF!</definedName>
    <definedName name="MillFactor">#REF!</definedName>
    <definedName name="MillType" localSheetId="3">'Mill Types'!$A$3:$A$7</definedName>
    <definedName name="MillType">'Mill Types'!$A$3:$A$7</definedName>
    <definedName name="_xlnm.Print_Area" localSheetId="0">'PVD2024 Example'!$A$1:$L$91</definedName>
    <definedName name="_xlnm.Print_Area" localSheetId="1">'PVD2024 Worksheet'!$A$1:$L$91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1" i="5" l="1"/>
  <c r="C82" i="7"/>
  <c r="E76" i="7"/>
  <c r="G71" i="7"/>
  <c r="C76" i="7" s="1"/>
  <c r="H11" i="7"/>
  <c r="E82" i="7" s="1"/>
  <c r="C82" i="5"/>
  <c r="E76" i="5"/>
  <c r="C76" i="5"/>
  <c r="G76" i="5" s="1"/>
  <c r="F90" i="5" s="1"/>
  <c r="H11" i="5"/>
  <c r="E82" i="5" s="1"/>
  <c r="J7" i="7" l="1"/>
  <c r="G76" i="7"/>
  <c r="F90" i="7" s="1"/>
  <c r="G82" i="7"/>
  <c r="B90" i="7" s="1"/>
  <c r="D90" i="7" s="1"/>
  <c r="G82" i="5"/>
  <c r="B90" i="5" s="1"/>
  <c r="D90" i="5" s="1"/>
  <c r="J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Hamm</author>
  </authors>
  <commentList>
    <comment ref="J7" authorId="0" shapeId="0" xr:uid="{C0C0B26A-32B4-47EA-AF17-57DA4678A08A}">
      <text>
        <r>
          <rPr>
            <b/>
            <sz val="9"/>
            <color rgb="FF000000"/>
            <rFont val="Calibri"/>
            <family val="2"/>
          </rPr>
          <t>PVD:</t>
        </r>
        <r>
          <rPr>
            <sz val="9"/>
            <color rgb="FF000000"/>
            <rFont val="Calibri"/>
            <family val="2"/>
          </rPr>
          <t xml:space="preserve">
This cell will auto populate from Bunk Capacity # from Valuation and Analysis area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Hamm</author>
  </authors>
  <commentList>
    <comment ref="J7" authorId="0" shapeId="0" xr:uid="{A392EED0-46D6-4C2D-B907-17A93D1F3CC6}">
      <text>
        <r>
          <rPr>
            <b/>
            <sz val="9"/>
            <color rgb="FF000000"/>
            <rFont val="Calibri"/>
            <family val="2"/>
          </rPr>
          <t>PVD:</t>
        </r>
        <r>
          <rPr>
            <sz val="9"/>
            <color rgb="FF000000"/>
            <rFont val="Calibri"/>
            <family val="2"/>
          </rPr>
          <t xml:space="preserve">
This cell will auto populate from Bunk Capacity # from Valuation and Analysis area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Hamm [KDOR]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[KDOR]: Adjust land values in F5 - F13.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<sst xmlns="http://schemas.openxmlformats.org/spreadsheetml/2006/main" count="333" uniqueCount="158">
  <si>
    <t xml:space="preserve">OFFICE                              </t>
  </si>
  <si>
    <t>GD</t>
  </si>
  <si>
    <t xml:space="preserve">SCALES                                    </t>
  </si>
  <si>
    <t xml:space="preserve">HOSPITAL/PROCESSING               </t>
  </si>
  <si>
    <t>AV</t>
  </si>
  <si>
    <t xml:space="preserve">MACHINE SHOP                </t>
  </si>
  <si>
    <t xml:space="preserve">HORSE BARN                             </t>
  </si>
  <si>
    <t xml:space="preserve">ROADS &amp; ALLEYS                         </t>
  </si>
  <si>
    <t xml:space="preserve">PEN FENCING                            </t>
  </si>
  <si>
    <t xml:space="preserve">SIZE &amp; DRAINAGE                      </t>
  </si>
  <si>
    <t>BUNKS, APRONS, HEADRAILS</t>
  </si>
  <si>
    <t xml:space="preserve">WATERERS, SLABS                      </t>
  </si>
  <si>
    <t>CORRALS, WORKING FACILITIES</t>
  </si>
  <si>
    <t>CAPACITY</t>
  </si>
  <si>
    <t xml:space="preserve">GRAIN                                           </t>
  </si>
  <si>
    <t xml:space="preserve">HIGH MOISTURE CORN               </t>
  </si>
  <si>
    <t xml:space="preserve">ENSILAGE                                        </t>
  </si>
  <si>
    <t xml:space="preserve">HAY                                             </t>
  </si>
  <si>
    <t xml:space="preserve">PROTEIN                                     </t>
  </si>
  <si>
    <t xml:space="preserve">FAT &amp; MOLASSES                    </t>
  </si>
  <si>
    <t xml:space="preserve">STEAM &amp; FLAKE                          </t>
  </si>
  <si>
    <t xml:space="preserve">DRY ROLL                                    </t>
  </si>
  <si>
    <t>X</t>
  </si>
  <si>
    <t>DELIVERED PROCESSED GRAIN</t>
  </si>
  <si>
    <t xml:space="preserve">                                                             </t>
  </si>
  <si>
    <t xml:space="preserve">FEED MIXING:                             </t>
  </si>
  <si>
    <t xml:space="preserve">MILLS: </t>
  </si>
  <si>
    <t xml:space="preserve">CONDITION:             </t>
  </si>
  <si>
    <t xml:space="preserve">TRUCK:   YES                                          </t>
  </si>
  <si>
    <t xml:space="preserve">CONDITION:   GOOD         </t>
  </si>
  <si>
    <t>VALUATION &amp; ANALYSIS</t>
  </si>
  <si>
    <t>COMPOSITE OVER-ALL QUALITY &amp; CONDITION OF FEEDLOT:</t>
  </si>
  <si>
    <t>LINEAR FT</t>
  </si>
  <si>
    <t>BUNK</t>
  </si>
  <si>
    <t>=</t>
  </si>
  <si>
    <t>IMPROVEMENTS CALC:</t>
  </si>
  <si>
    <t xml:space="preserve">       ACRES                   </t>
  </si>
  <si>
    <t>TOTAL VALUE</t>
  </si>
  <si>
    <t>CONCRETE BLOCK, AVERAGE INTERIOR</t>
  </si>
  <si>
    <t>10 X 70</t>
  </si>
  <si>
    <t>50 TON COMMODITY AND CATTLE</t>
  </si>
  <si>
    <t>558 SF</t>
  </si>
  <si>
    <t>WOOD FARME, POLE SHED AND TIN SKIN, HYDRAULIC CHUTE</t>
  </si>
  <si>
    <t>850 SF</t>
  </si>
  <si>
    <t>1832 SF</t>
  </si>
  <si>
    <t>FR</t>
  </si>
  <si>
    <t>50 X 75</t>
  </si>
  <si>
    <t>40 X 80</t>
  </si>
  <si>
    <t>18 X 64</t>
  </si>
  <si>
    <t>STEEL FRAME, METAL SIDING, CONC. FLOOR, ONE SIDE OPEN</t>
  </si>
  <si>
    <t>POLE FRAME, METAL SIDING,  CONC. FLOOR, ONE SIDE OPEN</t>
  </si>
  <si>
    <t>STEEL FRAME, METAL SIDING, CONC. FLOOR, SPACE HEAT</t>
  </si>
  <si>
    <t>EQUIPMENT STG</t>
  </si>
  <si>
    <t>50 X 100</t>
  </si>
  <si>
    <t>26 X 50</t>
  </si>
  <si>
    <t>CONCRETE BLOCK &amp; FRAME, GAMBREL ROOF, CONCRETE &amp; DIRT FLOOR</t>
  </si>
  <si>
    <t>GRAVEL, ADEQUATE WIDTH</t>
  </si>
  <si>
    <t>WOOD POST - 3 RAIL LODGEPOLE PINE</t>
  </si>
  <si>
    <t>FAIR LAYOUT &amp; DRAINAGE</t>
  </si>
  <si>
    <t>PRE-FAB BUNKS, 8' APRONS, CABLE HEADRAILS</t>
  </si>
  <si>
    <t>CONCRETE, ELECTRIC HEAT 12' X 12' SLABS</t>
  </si>
  <si>
    <t>PIPE</t>
  </si>
  <si>
    <t>2 STEEL BINS - 30,000 BU</t>
  </si>
  <si>
    <t>1 - FAT TANK</t>
  </si>
  <si>
    <t>1 1/2 LOADS</t>
  </si>
  <si>
    <t>1 - MOLASSES TANK, GOOD</t>
  </si>
  <si>
    <t>2 1/2 LOADS</t>
  </si>
  <si>
    <t xml:space="preserve">GD </t>
  </si>
  <si>
    <t>ADDED FLAKERS 1996</t>
  </si>
  <si>
    <t>18' X 36"</t>
  </si>
  <si>
    <t>NEW DRY ROLL MILL IN EARLY 1990's</t>
  </si>
  <si>
    <t>TOTAL LAND VALUE</t>
  </si>
  <si>
    <t>LAND VALUE</t>
  </si>
  <si>
    <t>+</t>
  </si>
  <si>
    <t>Manager</t>
  </si>
  <si>
    <t>ABC Feeders</t>
  </si>
  <si>
    <t>123 Rural Rd</t>
  </si>
  <si>
    <t>Anywhere, KS  67123</t>
  </si>
  <si>
    <t>INCHES PER HEAD</t>
  </si>
  <si>
    <t>BUNK CAPACITY</t>
  </si>
  <si>
    <t>NW-10</t>
  </si>
  <si>
    <t>WC-20</t>
  </si>
  <si>
    <t>SW-30</t>
  </si>
  <si>
    <t>NC-40</t>
  </si>
  <si>
    <t>C-50</t>
  </si>
  <si>
    <t>SC-60</t>
  </si>
  <si>
    <t>NE-70</t>
  </si>
  <si>
    <t>EC-80</t>
  </si>
  <si>
    <t>SE-90</t>
  </si>
  <si>
    <t>$$ PER HEAD</t>
  </si>
  <si>
    <t>LAND VALUE PER ACRE</t>
  </si>
  <si>
    <t xml:space="preserve"> TOTAL LAND &amp; FEEDLOT VALUE</t>
  </si>
  <si>
    <t>FEEDLOT VALUE</t>
  </si>
  <si>
    <t>(LESS PERSONAL PROPERTY)</t>
  </si>
  <si>
    <t>Steam Flake - Bunker System - Batch in Feed Truck</t>
  </si>
  <si>
    <t>Commercial Feedlot Real Estate Inventory</t>
  </si>
  <si>
    <t>Quick Ref</t>
  </si>
  <si>
    <t xml:space="preserve">Parcel Number </t>
  </si>
  <si>
    <t>Feedlot Acres</t>
  </si>
  <si>
    <t>Name:</t>
  </si>
  <si>
    <t>Address:</t>
  </si>
  <si>
    <t>Contact:</t>
  </si>
  <si>
    <t>Year Built:</t>
  </si>
  <si>
    <t>Reviewed By:</t>
  </si>
  <si>
    <t>Review Date:</t>
  </si>
  <si>
    <t>Size/SF</t>
  </si>
  <si>
    <t>Construction</t>
  </si>
  <si>
    <t>Quality</t>
  </si>
  <si>
    <t>Condition</t>
  </si>
  <si>
    <t>Total Acres:</t>
  </si>
  <si>
    <t>Size</t>
  </si>
  <si>
    <t>FEEDLOT VALUATION TABLE VALUE:</t>
  </si>
  <si>
    <t>Land Value Table</t>
  </si>
  <si>
    <t>Table Index</t>
  </si>
  <si>
    <t>Steam Flake - Full Batch in Mill</t>
  </si>
  <si>
    <t>Dry Roll Mill</t>
  </si>
  <si>
    <t>Steam Flake - Batch in Feed Truck</t>
  </si>
  <si>
    <t>No Mill Facilities</t>
  </si>
  <si>
    <t>Notes:</t>
  </si>
  <si>
    <t>Average</t>
  </si>
  <si>
    <t>Primary</t>
  </si>
  <si>
    <t>Secondary</t>
  </si>
  <si>
    <t xml:space="preserve">TOTAL FEEDLOT VALUE </t>
  </si>
  <si>
    <t>Number</t>
  </si>
  <si>
    <t>Capacity</t>
  </si>
  <si>
    <t>Date of Last Major Repair</t>
  </si>
  <si>
    <t>Type &amp; Quality of Construction</t>
  </si>
  <si>
    <t>Cattle Pen Type</t>
  </si>
  <si>
    <t>Feed Storage Type</t>
  </si>
  <si>
    <t>Feed Processing Type</t>
  </si>
  <si>
    <t>Improvement Type</t>
  </si>
  <si>
    <t>BUNK CAPACITY CALCULATION:</t>
  </si>
  <si>
    <t>DISTRICT:</t>
  </si>
  <si>
    <t>LAND CALCULATION PER PARCEL:</t>
  </si>
  <si>
    <t>Feedlot Capacity</t>
  </si>
  <si>
    <t>PVD</t>
  </si>
  <si>
    <t>FINAL VALUE NOTES</t>
  </si>
  <si>
    <t>An alternate land value may be chosen for low value feedlots to not exceed 50% of total feedlot value.</t>
  </si>
  <si>
    <t>Needs field review; Recheck linear bunk measurement/capacity; Add new land values.</t>
  </si>
  <si>
    <t>City, St, Zip</t>
  </si>
  <si>
    <t xml:space="preserve">Mill Type </t>
  </si>
  <si>
    <t xml:space="preserve">Overall  Quality &amp; Construction: </t>
  </si>
  <si>
    <r>
      <t xml:space="preserve">(Select YELLOW cell for </t>
    </r>
    <r>
      <rPr>
        <u/>
        <sz val="8"/>
        <color theme="1"/>
        <rFont val="Calibri"/>
        <family val="2"/>
        <scheme val="minor"/>
      </rPr>
      <t>District</t>
    </r>
    <r>
      <rPr>
        <sz val="8"/>
        <color theme="1"/>
        <rFont val="Calibri"/>
        <family val="2"/>
        <scheme val="minor"/>
      </rPr>
      <t xml:space="preserve"> Drop Down)</t>
    </r>
  </si>
  <si>
    <t>(Includes Land Value)</t>
  </si>
  <si>
    <r>
      <t xml:space="preserve">(Select YELLOW cell for </t>
    </r>
    <r>
      <rPr>
        <u/>
        <sz val="8"/>
        <color theme="1"/>
        <rFont val="Calibri"/>
        <family val="2"/>
        <scheme val="minor"/>
      </rPr>
      <t>Mill Type</t>
    </r>
    <r>
      <rPr>
        <sz val="8"/>
        <color theme="1"/>
        <rFont val="Calibri"/>
        <family val="2"/>
        <scheme val="minor"/>
      </rPr>
      <t xml:space="preserve"> Drop Down)</t>
    </r>
  </si>
  <si>
    <t xml:space="preserve">Licensed Capacity: </t>
  </si>
  <si>
    <t xml:space="preserve">Bunk Capacity: </t>
  </si>
  <si>
    <t xml:space="preserve">Access: </t>
  </si>
  <si>
    <t xml:space="preserve">TRUCK:                                       </t>
  </si>
  <si>
    <t xml:space="preserve">CONDITION: </t>
  </si>
  <si>
    <t>1,000 - 2,999</t>
  </si>
  <si>
    <t>TOTAL VALUE LISTED ON PARCEL  XXXX</t>
  </si>
  <si>
    <t>R1234</t>
  </si>
  <si>
    <t>000-00-0-00-00-000.00-0</t>
  </si>
  <si>
    <t>(TOTAL VALUE LISTED ON PARCEL  000-00-0-00-00-000.00-0)</t>
  </si>
  <si>
    <t>Valuation Year: 2024</t>
  </si>
  <si>
    <t>Land Values revised 7/2023</t>
  </si>
  <si>
    <t>Source: 2022 Kansas Land Values Book, Pasture/Hay, K-State Ag Economics, KSU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</si>
</sst>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u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27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/>
    <xf numFmtId="0" fontId="0" fillId="0" borderId="11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37" fontId="2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37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8" fontId="3" fillId="0" borderId="0" xfId="2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37" fontId="3" fillId="0" borderId="0" xfId="2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7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8" xfId="0" applyFont="1" applyBorder="1" applyProtection="1">
      <protection locked="0"/>
    </xf>
    <xf numFmtId="0" fontId="3" fillId="0" borderId="35" xfId="0" applyFont="1" applyBorder="1" applyProtection="1">
      <protection locked="0"/>
    </xf>
    <xf numFmtId="6" fontId="2" fillId="0" borderId="35" xfId="0" applyNumberFormat="1" applyFont="1" applyBorder="1" applyAlignment="1" applyProtection="1">
      <alignment horizontal="center"/>
      <protection locked="0"/>
    </xf>
    <xf numFmtId="166" fontId="3" fillId="2" borderId="0" xfId="0" applyNumberFormat="1" applyFont="1" applyFill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8" fontId="3" fillId="0" borderId="34" xfId="2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/>
      <protection locked="0"/>
    </xf>
    <xf numFmtId="167" fontId="3" fillId="0" borderId="35" xfId="0" applyNumberFormat="1" applyFont="1" applyBorder="1" applyAlignment="1">
      <alignment horizontal="center"/>
    </xf>
    <xf numFmtId="165" fontId="6" fillId="0" borderId="0" xfId="1" applyNumberFormat="1" applyFont="1" applyFill="1" applyBorder="1" applyAlignment="1" applyProtection="1">
      <alignment horizontal="center"/>
      <protection locked="0"/>
    </xf>
    <xf numFmtId="167" fontId="3" fillId="0" borderId="0" xfId="2" applyNumberFormat="1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167" fontId="2" fillId="0" borderId="33" xfId="1" applyNumberFormat="1" applyFont="1" applyBorder="1" applyAlignment="1" applyProtection="1">
      <alignment horizontal="center"/>
      <protection locked="0"/>
    </xf>
    <xf numFmtId="44" fontId="2" fillId="0" borderId="33" xfId="2" applyFont="1" applyBorder="1" applyProtection="1">
      <protection locked="0"/>
    </xf>
    <xf numFmtId="0" fontId="18" fillId="0" borderId="0" xfId="0" applyFont="1" applyProtection="1">
      <protection locked="0"/>
    </xf>
    <xf numFmtId="0" fontId="21" fillId="0" borderId="0" xfId="0" applyFont="1" applyProtection="1">
      <protection locked="0"/>
    </xf>
    <xf numFmtId="37" fontId="3" fillId="0" borderId="8" xfId="1" applyNumberFormat="1" applyFont="1" applyBorder="1" applyAlignment="1" applyProtection="1">
      <alignment horizontal="center"/>
      <protection locked="0"/>
    </xf>
    <xf numFmtId="3" fontId="3" fillId="0" borderId="8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32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18" fillId="3" borderId="40" xfId="0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8" fillId="3" borderId="37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8" fillId="3" borderId="37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18" fillId="3" borderId="20" xfId="0" applyFont="1" applyFill="1" applyBorder="1" applyAlignment="1" applyProtection="1">
      <alignment horizontal="center"/>
      <protection locked="0"/>
    </xf>
    <xf numFmtId="0" fontId="3" fillId="0" borderId="22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6" fillId="0" borderId="0" xfId="0" applyFont="1" applyProtection="1">
      <protection locked="0"/>
    </xf>
    <xf numFmtId="165" fontId="22" fillId="0" borderId="35" xfId="1" applyNumberFormat="1" applyFont="1" applyFill="1" applyBorder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23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37" fontId="17" fillId="2" borderId="0" xfId="1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37" fontId="2" fillId="0" borderId="32" xfId="1" applyNumberFormat="1" applyFont="1" applyBorder="1" applyProtection="1">
      <protection locked="0"/>
    </xf>
    <xf numFmtId="37" fontId="3" fillId="0" borderId="0" xfId="2" applyNumberFormat="1" applyFont="1" applyBorder="1" applyAlignment="1" applyProtection="1">
      <alignment horizontal="center"/>
      <protection locked="0"/>
    </xf>
    <xf numFmtId="167" fontId="3" fillId="0" borderId="0" xfId="2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37" fontId="2" fillId="0" borderId="0" xfId="1" applyNumberFormat="1" applyFont="1" applyFill="1" applyBorder="1" applyAlignment="1" applyProtection="1">
      <alignment horizontal="center"/>
    </xf>
    <xf numFmtId="5" fontId="2" fillId="0" borderId="35" xfId="0" applyNumberFormat="1" applyFont="1" applyBorder="1" applyAlignment="1">
      <alignment horizontal="center"/>
    </xf>
    <xf numFmtId="165" fontId="22" fillId="0" borderId="35" xfId="1" applyNumberFormat="1" applyFont="1" applyFill="1" applyBorder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9" fontId="3" fillId="0" borderId="35" xfId="0" applyNumberFormat="1" applyFont="1" applyBorder="1" applyAlignment="1">
      <alignment horizontal="center"/>
    </xf>
    <xf numFmtId="0" fontId="1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37" fontId="2" fillId="0" borderId="3" xfId="0" applyNumberFormat="1" applyFont="1" applyBorder="1" applyAlignment="1">
      <alignment horizontal="center" vertical="center"/>
    </xf>
    <xf numFmtId="37" fontId="2" fillId="0" borderId="49" xfId="0" applyNumberFormat="1" applyFont="1" applyBorder="1" applyAlignment="1">
      <alignment horizontal="center" vertical="center"/>
    </xf>
    <xf numFmtId="37" fontId="2" fillId="0" borderId="1" xfId="0" applyNumberFormat="1" applyFont="1" applyBorder="1" applyAlignment="1">
      <alignment horizontal="center" vertical="center"/>
    </xf>
    <xf numFmtId="37" fontId="2" fillId="0" borderId="41" xfId="0" applyNumberFormat="1" applyFont="1" applyBorder="1" applyAlignment="1">
      <alignment horizontal="center" vertical="center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4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8" fillId="3" borderId="42" xfId="0" applyFont="1" applyFill="1" applyBorder="1" applyAlignment="1" applyProtection="1">
      <alignment horizontal="left"/>
      <protection locked="0"/>
    </xf>
    <xf numFmtId="0" fontId="18" fillId="3" borderId="37" xfId="0" applyFont="1" applyFill="1" applyBorder="1" applyAlignment="1" applyProtection="1">
      <alignment horizontal="left"/>
      <protection locked="0"/>
    </xf>
    <xf numFmtId="0" fontId="18" fillId="3" borderId="19" xfId="0" applyFont="1" applyFill="1" applyBorder="1" applyAlignment="1" applyProtection="1">
      <alignment horizontal="center"/>
      <protection locked="0"/>
    </xf>
    <xf numFmtId="0" fontId="18" fillId="3" borderId="18" xfId="0" applyFont="1" applyFill="1" applyBorder="1" applyAlignment="1" applyProtection="1">
      <alignment horizontal="center"/>
      <protection locked="0"/>
    </xf>
    <xf numFmtId="0" fontId="18" fillId="3" borderId="20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3" fillId="0" borderId="3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2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8" fillId="3" borderId="44" xfId="0" applyFont="1" applyFill="1" applyBorder="1" applyAlignment="1" applyProtection="1">
      <alignment horizontal="right"/>
      <protection locked="0"/>
    </xf>
    <xf numFmtId="0" fontId="18" fillId="3" borderId="45" xfId="0" applyFont="1" applyFill="1" applyBorder="1" applyAlignment="1" applyProtection="1">
      <alignment horizontal="right"/>
      <protection locked="0"/>
    </xf>
    <xf numFmtId="0" fontId="2" fillId="3" borderId="44" xfId="0" applyFont="1" applyFill="1" applyBorder="1" applyAlignment="1" applyProtection="1">
      <alignment horizontal="center"/>
      <protection locked="0"/>
    </xf>
    <xf numFmtId="0" fontId="2" fillId="3" borderId="45" xfId="0" applyFont="1" applyFill="1" applyBorder="1" applyAlignment="1" applyProtection="1">
      <alignment horizontal="center"/>
      <protection locked="0"/>
    </xf>
    <xf numFmtId="0" fontId="2" fillId="3" borderId="39" xfId="0" applyFont="1" applyFill="1" applyBorder="1" applyAlignment="1" applyProtection="1">
      <alignment horizontal="center"/>
      <protection locked="0"/>
    </xf>
    <xf numFmtId="0" fontId="18" fillId="3" borderId="29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/>
      <protection locked="0"/>
    </xf>
    <xf numFmtId="0" fontId="18" fillId="3" borderId="20" xfId="0" applyFont="1" applyFill="1" applyBorder="1" applyAlignment="1" applyProtection="1">
      <alignment horizontal="left"/>
      <protection locked="0"/>
    </xf>
    <xf numFmtId="0" fontId="3" fillId="0" borderId="30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18" fillId="3" borderId="37" xfId="0" applyFont="1" applyFill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27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16" fillId="2" borderId="44" xfId="0" applyFont="1" applyFill="1" applyBorder="1" applyAlignment="1" applyProtection="1">
      <alignment horizontal="center" vertical="top"/>
      <protection locked="0"/>
    </xf>
    <xf numFmtId="0" fontId="16" fillId="2" borderId="45" xfId="0" applyFont="1" applyFill="1" applyBorder="1" applyAlignment="1" applyProtection="1">
      <alignment horizontal="center" vertical="top"/>
      <protection locked="0"/>
    </xf>
    <xf numFmtId="0" fontId="16" fillId="2" borderId="39" xfId="0" applyFont="1" applyFill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2" xfId="0" applyFont="1" applyBorder="1" applyProtection="1">
      <protection locked="0"/>
    </xf>
    <xf numFmtId="0" fontId="2" fillId="0" borderId="0" xfId="0" applyFont="1" applyProtection="1">
      <protection locked="0"/>
    </xf>
    <xf numFmtId="0" fontId="18" fillId="3" borderId="29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168" fontId="18" fillId="3" borderId="19" xfId="0" applyNumberFormat="1" applyFont="1" applyFill="1" applyBorder="1" applyAlignment="1" applyProtection="1">
      <alignment horizontal="center" vertical="top" wrapText="1"/>
      <protection locked="0"/>
    </xf>
    <xf numFmtId="168" fontId="18" fillId="3" borderId="18" xfId="0" applyNumberFormat="1" applyFont="1" applyFill="1" applyBorder="1" applyAlignment="1" applyProtection="1">
      <alignment horizontal="center" vertical="top" wrapText="1"/>
      <protection locked="0"/>
    </xf>
    <xf numFmtId="168" fontId="18" fillId="3" borderId="21" xfId="0" applyNumberFormat="1" applyFont="1" applyFill="1" applyBorder="1" applyAlignment="1" applyProtection="1">
      <alignment horizontal="center" vertical="top" wrapText="1"/>
      <protection locked="0"/>
    </xf>
    <xf numFmtId="168" fontId="3" fillId="0" borderId="11" xfId="0" applyNumberFormat="1" applyFont="1" applyBorder="1" applyAlignment="1" applyProtection="1">
      <alignment horizontal="left" vertical="top" wrapText="1"/>
      <protection locked="0"/>
    </xf>
    <xf numFmtId="168" fontId="3" fillId="0" borderId="0" xfId="0" applyNumberFormat="1" applyFont="1" applyAlignment="1" applyProtection="1">
      <alignment horizontal="left" vertical="top" wrapText="1"/>
      <protection locked="0"/>
    </xf>
    <xf numFmtId="168" fontId="3" fillId="0" borderId="33" xfId="0" applyNumberFormat="1" applyFont="1" applyBorder="1" applyAlignment="1" applyProtection="1">
      <alignment horizontal="left" vertical="top" wrapText="1"/>
      <protection locked="0"/>
    </xf>
    <xf numFmtId="168" fontId="3" fillId="0" borderId="48" xfId="0" applyNumberFormat="1" applyFont="1" applyBorder="1" applyAlignment="1" applyProtection="1">
      <alignment horizontal="left" vertical="top" wrapText="1"/>
      <protection locked="0"/>
    </xf>
    <xf numFmtId="168" fontId="3" fillId="0" borderId="35" xfId="0" applyNumberFormat="1" applyFont="1" applyBorder="1" applyAlignment="1" applyProtection="1">
      <alignment horizontal="left" vertical="top" wrapText="1"/>
      <protection locked="0"/>
    </xf>
    <xf numFmtId="168" fontId="3" fillId="0" borderId="36" xfId="0" applyNumberFormat="1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28" xfId="0" applyFont="1" applyBorder="1" applyProtection="1"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31" xfId="0" applyFont="1" applyBorder="1" applyAlignment="1" applyProtection="1">
      <alignment horizontal="left" vertical="top" wrapText="1"/>
      <protection locked="0"/>
    </xf>
    <xf numFmtId="0" fontId="18" fillId="0" borderId="32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33" xfId="0" applyFont="1" applyBorder="1" applyAlignment="1" applyProtection="1">
      <alignment horizontal="left" vertical="top" wrapText="1"/>
      <protection locked="0"/>
    </xf>
    <xf numFmtId="0" fontId="18" fillId="0" borderId="34" xfId="0" applyFont="1" applyBorder="1" applyAlignment="1" applyProtection="1">
      <alignment horizontal="left" vertical="top" wrapText="1"/>
      <protection locked="0"/>
    </xf>
    <xf numFmtId="0" fontId="18" fillId="0" borderId="35" xfId="0" applyFont="1" applyBorder="1" applyAlignment="1" applyProtection="1">
      <alignment horizontal="left" vertical="top" wrapText="1"/>
      <protection locked="0"/>
    </xf>
    <xf numFmtId="0" fontId="18" fillId="0" borderId="36" xfId="0" applyFont="1" applyBorder="1" applyAlignment="1" applyProtection="1">
      <alignment horizontal="left" vertical="top" wrapText="1"/>
      <protection locked="0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1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rhamm/Desktop/PVD-FEEDLOT%20WORKSHEE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ndValue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1B95-3D8E-49BE-836E-D4B6AB8B42BC}">
  <dimension ref="A1:M95"/>
  <sheetViews>
    <sheetView topLeftCell="A76" zoomScaleNormal="100" zoomScalePageLayoutView="106" workbookViewId="0">
      <selection activeCell="A87" sqref="A87:G87"/>
    </sheetView>
  </sheetViews>
  <sheetFormatPr defaultColWidth="9.109375" defaultRowHeight="13.8" x14ac:dyDescent="0.3"/>
  <cols>
    <col min="1" max="1" width="13" style="1" customWidth="1"/>
    <col min="2" max="2" width="18" style="1" bestFit="1" customWidth="1"/>
    <col min="3" max="3" width="11" style="1" customWidth="1"/>
    <col min="4" max="4" width="12.6640625" style="1" customWidth="1"/>
    <col min="5" max="5" width="12" style="1" customWidth="1"/>
    <col min="6" max="6" width="12.44140625" style="1" customWidth="1"/>
    <col min="7" max="7" width="11.6640625" style="1" customWidth="1"/>
    <col min="8" max="8" width="11.33203125" style="1" customWidth="1"/>
    <col min="9" max="9" width="15.5546875" style="1" customWidth="1"/>
    <col min="10" max="10" width="14.88671875" style="1" customWidth="1"/>
    <col min="11" max="11" width="9.5546875" style="1" bestFit="1" customWidth="1"/>
    <col min="12" max="12" width="7.44140625" style="16" customWidth="1"/>
    <col min="13" max="16384" width="9.109375" style="1"/>
  </cols>
  <sheetData>
    <row r="1" spans="1:12" s="59" customFormat="1" ht="21" x14ac:dyDescent="0.4">
      <c r="A1" s="132" t="s">
        <v>95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95" customFormat="1" ht="12.75" customHeight="1" x14ac:dyDescent="0.3">
      <c r="A2" s="133" t="s">
        <v>155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4.25" customHeight="1" thickBot="1" x14ac:dyDescent="0.35">
      <c r="A3" s="99"/>
      <c r="B3" s="17"/>
      <c r="C3" s="28"/>
      <c r="F3" s="6"/>
      <c r="G3" s="6"/>
      <c r="H3" s="6"/>
      <c r="I3" s="6"/>
    </row>
    <row r="4" spans="1:12" ht="15" customHeight="1" x14ac:dyDescent="0.3">
      <c r="A4" s="115" t="s">
        <v>99</v>
      </c>
      <c r="B4" s="116" t="s">
        <v>75</v>
      </c>
      <c r="C4" s="6"/>
      <c r="E4" s="100" t="s">
        <v>96</v>
      </c>
      <c r="F4" s="134" t="s">
        <v>97</v>
      </c>
      <c r="G4" s="134"/>
      <c r="H4" s="73" t="s">
        <v>98</v>
      </c>
      <c r="I4" s="134" t="s">
        <v>134</v>
      </c>
      <c r="J4" s="134"/>
      <c r="K4" s="135"/>
      <c r="L4" s="1"/>
    </row>
    <row r="5" spans="1:12" ht="15" customHeight="1" x14ac:dyDescent="0.3">
      <c r="A5" s="115" t="s">
        <v>100</v>
      </c>
      <c r="B5" s="116" t="s">
        <v>76</v>
      </c>
      <c r="C5" s="6"/>
      <c r="E5" s="70" t="s">
        <v>152</v>
      </c>
      <c r="F5" s="136" t="s">
        <v>153</v>
      </c>
      <c r="G5" s="136"/>
      <c r="H5" s="79">
        <v>35</v>
      </c>
      <c r="I5" s="137" t="s">
        <v>145</v>
      </c>
      <c r="J5" s="138" t="s">
        <v>150</v>
      </c>
      <c r="K5" s="139"/>
      <c r="L5" s="1"/>
    </row>
    <row r="6" spans="1:12" ht="15" customHeight="1" x14ac:dyDescent="0.3">
      <c r="A6" s="115" t="s">
        <v>139</v>
      </c>
      <c r="B6" s="116" t="s">
        <v>77</v>
      </c>
      <c r="E6" s="69"/>
      <c r="F6" s="119"/>
      <c r="G6" s="119"/>
      <c r="H6" s="80"/>
      <c r="I6" s="121"/>
      <c r="J6" s="140"/>
      <c r="K6" s="141"/>
      <c r="L6" s="1"/>
    </row>
    <row r="7" spans="1:12" ht="15" customHeight="1" x14ac:dyDescent="0.3">
      <c r="A7" s="115"/>
      <c r="B7" s="116"/>
      <c r="E7" s="69"/>
      <c r="F7" s="119"/>
      <c r="G7" s="119"/>
      <c r="H7" s="80"/>
      <c r="I7" s="120" t="s">
        <v>146</v>
      </c>
      <c r="J7" s="122">
        <f>G71</f>
        <v>1500</v>
      </c>
      <c r="K7" s="123"/>
      <c r="L7" s="1"/>
    </row>
    <row r="8" spans="1:12" ht="15" customHeight="1" x14ac:dyDescent="0.3">
      <c r="A8" s="115" t="s">
        <v>101</v>
      </c>
      <c r="B8" s="116" t="s">
        <v>74</v>
      </c>
      <c r="C8" s="2"/>
      <c r="E8" s="65"/>
      <c r="F8" s="119"/>
      <c r="G8" s="119"/>
      <c r="H8" s="5"/>
      <c r="I8" s="121"/>
      <c r="J8" s="124"/>
      <c r="K8" s="125"/>
      <c r="L8" s="1"/>
    </row>
    <row r="9" spans="1:12" ht="15" customHeight="1" x14ac:dyDescent="0.3">
      <c r="A9" s="116"/>
      <c r="B9" s="116"/>
      <c r="E9" s="65"/>
      <c r="F9" s="119"/>
      <c r="G9" s="119"/>
      <c r="H9" s="5"/>
      <c r="I9" s="120" t="s">
        <v>147</v>
      </c>
      <c r="J9" s="127" t="s">
        <v>119</v>
      </c>
      <c r="K9" s="128"/>
      <c r="L9" s="1"/>
    </row>
    <row r="10" spans="1:12" ht="15" customHeight="1" thickBot="1" x14ac:dyDescent="0.35">
      <c r="A10" s="115" t="s">
        <v>102</v>
      </c>
      <c r="B10" s="117">
        <v>1968</v>
      </c>
      <c r="E10" s="66"/>
      <c r="F10" s="131"/>
      <c r="G10" s="131"/>
      <c r="H10" s="78"/>
      <c r="I10" s="126"/>
      <c r="J10" s="129"/>
      <c r="K10" s="130"/>
      <c r="L10" s="1"/>
    </row>
    <row r="11" spans="1:12" ht="15" customHeight="1" x14ac:dyDescent="0.3">
      <c r="A11" s="115"/>
      <c r="B11" s="117"/>
      <c r="F11" s="16"/>
      <c r="G11" s="101" t="s">
        <v>109</v>
      </c>
      <c r="H11" s="107">
        <f>SUM(H5:H10)</f>
        <v>35</v>
      </c>
      <c r="I11" s="112"/>
      <c r="J11" s="113"/>
      <c r="K11" s="113"/>
      <c r="L11" s="1"/>
    </row>
    <row r="12" spans="1:12" ht="15" customHeight="1" x14ac:dyDescent="0.3">
      <c r="A12" s="115" t="s">
        <v>104</v>
      </c>
      <c r="B12" s="118">
        <v>45239</v>
      </c>
      <c r="I12" s="2"/>
      <c r="J12" s="6"/>
      <c r="K12" s="6"/>
      <c r="L12" s="1"/>
    </row>
    <row r="13" spans="1:12" ht="15" customHeight="1" x14ac:dyDescent="0.3">
      <c r="A13" s="116"/>
      <c r="B13" s="116"/>
      <c r="C13" s="17"/>
      <c r="D13" s="17"/>
      <c r="G13" s="101"/>
      <c r="K13" s="16"/>
    </row>
    <row r="14" spans="1:12" ht="15" customHeight="1" x14ac:dyDescent="0.3">
      <c r="A14" s="115" t="s">
        <v>103</v>
      </c>
      <c r="B14" s="117" t="s">
        <v>135</v>
      </c>
      <c r="C14" s="2"/>
      <c r="D14" s="2"/>
      <c r="E14" s="2"/>
      <c r="G14" s="2"/>
      <c r="K14" s="16"/>
    </row>
    <row r="15" spans="1:12" ht="14.4" thickBot="1" x14ac:dyDescent="0.35">
      <c r="A15" s="2"/>
      <c r="B15" s="2"/>
      <c r="C15" s="2"/>
      <c r="D15" s="2"/>
      <c r="E15" s="2"/>
      <c r="F15" s="2"/>
      <c r="G15" s="2"/>
    </row>
    <row r="16" spans="1:12" s="58" customFormat="1" ht="15.6" x14ac:dyDescent="0.3">
      <c r="A16" s="150" t="s">
        <v>130</v>
      </c>
      <c r="B16" s="151"/>
      <c r="C16" s="151"/>
      <c r="D16" s="84" t="s">
        <v>105</v>
      </c>
      <c r="E16" s="152" t="s">
        <v>106</v>
      </c>
      <c r="F16" s="153"/>
      <c r="G16" s="153"/>
      <c r="H16" s="153"/>
      <c r="I16" s="154"/>
      <c r="J16" s="77" t="s">
        <v>107</v>
      </c>
      <c r="K16" s="152" t="s">
        <v>108</v>
      </c>
      <c r="L16" s="155"/>
    </row>
    <row r="17" spans="1:12" x14ac:dyDescent="0.3">
      <c r="A17" s="156" t="s">
        <v>0</v>
      </c>
      <c r="B17" s="157"/>
      <c r="C17" s="158"/>
      <c r="D17" s="33" t="s">
        <v>44</v>
      </c>
      <c r="E17" s="145" t="s">
        <v>38</v>
      </c>
      <c r="F17" s="146"/>
      <c r="G17" s="146"/>
      <c r="H17" s="146"/>
      <c r="I17" s="147"/>
      <c r="J17" s="33" t="s">
        <v>4</v>
      </c>
      <c r="K17" s="148" t="s">
        <v>4</v>
      </c>
      <c r="L17" s="149"/>
    </row>
    <row r="18" spans="1:12" x14ac:dyDescent="0.3">
      <c r="A18" s="142" t="s">
        <v>2</v>
      </c>
      <c r="B18" s="143"/>
      <c r="C18" s="144"/>
      <c r="D18" s="4" t="s">
        <v>39</v>
      </c>
      <c r="E18" s="145" t="s">
        <v>40</v>
      </c>
      <c r="F18" s="146"/>
      <c r="G18" s="146"/>
      <c r="H18" s="146"/>
      <c r="I18" s="147"/>
      <c r="J18" s="74" t="s">
        <v>4</v>
      </c>
      <c r="K18" s="148" t="s">
        <v>4</v>
      </c>
      <c r="L18" s="149"/>
    </row>
    <row r="19" spans="1:12" x14ac:dyDescent="0.3">
      <c r="A19" s="142" t="s">
        <v>3</v>
      </c>
      <c r="B19" s="143"/>
      <c r="C19" s="144"/>
      <c r="D19" s="4" t="s">
        <v>43</v>
      </c>
      <c r="E19" s="145" t="s">
        <v>42</v>
      </c>
      <c r="F19" s="146"/>
      <c r="G19" s="146"/>
      <c r="H19" s="146"/>
      <c r="I19" s="147"/>
      <c r="J19" s="4" t="s">
        <v>1</v>
      </c>
      <c r="K19" s="148" t="s">
        <v>1</v>
      </c>
      <c r="L19" s="149"/>
    </row>
    <row r="20" spans="1:12" x14ac:dyDescent="0.3">
      <c r="A20" s="142"/>
      <c r="B20" s="143"/>
      <c r="C20" s="144"/>
      <c r="D20" s="4" t="s">
        <v>41</v>
      </c>
      <c r="E20" s="145" t="s">
        <v>42</v>
      </c>
      <c r="F20" s="146"/>
      <c r="G20" s="146"/>
      <c r="H20" s="146"/>
      <c r="I20" s="147"/>
      <c r="J20" s="4" t="s">
        <v>45</v>
      </c>
      <c r="K20" s="148" t="s">
        <v>45</v>
      </c>
      <c r="L20" s="149"/>
    </row>
    <row r="21" spans="1:12" x14ac:dyDescent="0.3">
      <c r="A21" s="142" t="s">
        <v>5</v>
      </c>
      <c r="B21" s="143"/>
      <c r="C21" s="144"/>
      <c r="D21" s="4" t="s">
        <v>47</v>
      </c>
      <c r="E21" s="145" t="s">
        <v>51</v>
      </c>
      <c r="F21" s="146"/>
      <c r="G21" s="146"/>
      <c r="H21" s="146"/>
      <c r="I21" s="147"/>
      <c r="J21" s="4" t="s">
        <v>4</v>
      </c>
      <c r="K21" s="148" t="s">
        <v>45</v>
      </c>
      <c r="L21" s="149"/>
    </row>
    <row r="22" spans="1:12" x14ac:dyDescent="0.3">
      <c r="A22" s="142"/>
      <c r="B22" s="143"/>
      <c r="C22" s="144"/>
      <c r="D22" s="4" t="s">
        <v>53</v>
      </c>
      <c r="E22" s="145" t="s">
        <v>51</v>
      </c>
      <c r="F22" s="146"/>
      <c r="G22" s="146"/>
      <c r="H22" s="146"/>
      <c r="I22" s="147"/>
      <c r="J22" s="4" t="s">
        <v>4</v>
      </c>
      <c r="K22" s="148" t="s">
        <v>4</v>
      </c>
      <c r="L22" s="149"/>
    </row>
    <row r="23" spans="1:12" x14ac:dyDescent="0.3">
      <c r="A23" s="142" t="s">
        <v>52</v>
      </c>
      <c r="B23" s="143"/>
      <c r="C23" s="144"/>
      <c r="D23" s="4" t="s">
        <v>46</v>
      </c>
      <c r="E23" s="145" t="s">
        <v>49</v>
      </c>
      <c r="F23" s="146"/>
      <c r="G23" s="146"/>
      <c r="H23" s="146"/>
      <c r="I23" s="147"/>
      <c r="J23" s="4" t="s">
        <v>4</v>
      </c>
      <c r="K23" s="148" t="s">
        <v>45</v>
      </c>
      <c r="L23" s="149"/>
    </row>
    <row r="24" spans="1:12" x14ac:dyDescent="0.3">
      <c r="A24" s="142"/>
      <c r="B24" s="143"/>
      <c r="C24" s="144"/>
      <c r="D24" s="4" t="s">
        <v>48</v>
      </c>
      <c r="E24" s="145" t="s">
        <v>50</v>
      </c>
      <c r="F24" s="146"/>
      <c r="G24" s="146"/>
      <c r="H24" s="146"/>
      <c r="I24" s="147"/>
      <c r="J24" s="4" t="s">
        <v>4</v>
      </c>
      <c r="K24" s="148" t="s">
        <v>45</v>
      </c>
      <c r="L24" s="149"/>
    </row>
    <row r="25" spans="1:12" x14ac:dyDescent="0.3">
      <c r="A25" s="142" t="s">
        <v>6</v>
      </c>
      <c r="B25" s="143"/>
      <c r="C25" s="144"/>
      <c r="D25" s="4" t="s">
        <v>54</v>
      </c>
      <c r="E25" s="145" t="s">
        <v>55</v>
      </c>
      <c r="F25" s="146"/>
      <c r="G25" s="146"/>
      <c r="H25" s="146"/>
      <c r="I25" s="147"/>
      <c r="J25" s="4" t="s">
        <v>4</v>
      </c>
      <c r="K25" s="148" t="s">
        <v>4</v>
      </c>
      <c r="L25" s="149"/>
    </row>
    <row r="26" spans="1:12" ht="15.75" customHeight="1" thickBot="1" x14ac:dyDescent="0.35">
      <c r="A26" s="159" t="s">
        <v>7</v>
      </c>
      <c r="B26" s="160"/>
      <c r="C26" s="161"/>
      <c r="D26" s="35"/>
      <c r="E26" s="162" t="s">
        <v>56</v>
      </c>
      <c r="F26" s="163"/>
      <c r="G26" s="163"/>
      <c r="H26" s="163"/>
      <c r="I26" s="164"/>
      <c r="J26" s="35" t="s">
        <v>45</v>
      </c>
      <c r="K26" s="165" t="s">
        <v>45</v>
      </c>
      <c r="L26" s="166"/>
    </row>
    <row r="27" spans="1:12" ht="16.2" thickBot="1" x14ac:dyDescent="0.35">
      <c r="F27" s="2"/>
      <c r="G27" s="167" t="s">
        <v>141</v>
      </c>
      <c r="H27" s="168"/>
      <c r="I27" s="168"/>
      <c r="J27" s="169" t="s">
        <v>4</v>
      </c>
      <c r="K27" s="170"/>
      <c r="L27" s="171"/>
    </row>
    <row r="28" spans="1:12" ht="18.75" customHeight="1" thickBot="1" x14ac:dyDescent="0.35"/>
    <row r="29" spans="1:12" s="58" customFormat="1" ht="15.6" x14ac:dyDescent="0.3">
      <c r="A29" s="172" t="s">
        <v>127</v>
      </c>
      <c r="B29" s="173"/>
      <c r="C29" s="174"/>
      <c r="D29" s="77" t="s">
        <v>110</v>
      </c>
      <c r="E29" s="152" t="s">
        <v>106</v>
      </c>
      <c r="F29" s="153"/>
      <c r="G29" s="153"/>
      <c r="H29" s="153"/>
      <c r="I29" s="154"/>
      <c r="J29" s="77" t="s">
        <v>107</v>
      </c>
      <c r="K29" s="152" t="s">
        <v>108</v>
      </c>
      <c r="L29" s="155"/>
    </row>
    <row r="30" spans="1:12" ht="15" customHeight="1" x14ac:dyDescent="0.3">
      <c r="A30" s="178" t="s">
        <v>8</v>
      </c>
      <c r="B30" s="179"/>
      <c r="C30" s="180"/>
      <c r="D30" s="89"/>
      <c r="E30" s="3" t="s">
        <v>57</v>
      </c>
      <c r="F30" s="89"/>
      <c r="G30" s="89"/>
      <c r="H30" s="89"/>
      <c r="I30" s="90"/>
      <c r="J30" s="33" t="s">
        <v>1</v>
      </c>
      <c r="K30" s="148" t="s">
        <v>4</v>
      </c>
      <c r="L30" s="149"/>
    </row>
    <row r="31" spans="1:12" x14ac:dyDescent="0.3">
      <c r="A31" s="142" t="s">
        <v>9</v>
      </c>
      <c r="B31" s="143"/>
      <c r="C31" s="144"/>
      <c r="D31" s="86"/>
      <c r="E31" s="34" t="s">
        <v>58</v>
      </c>
      <c r="F31" s="86"/>
      <c r="G31" s="86"/>
      <c r="H31" s="86"/>
      <c r="I31" s="87"/>
      <c r="J31" s="4" t="s">
        <v>45</v>
      </c>
      <c r="K31" s="148" t="s">
        <v>45</v>
      </c>
      <c r="L31" s="149"/>
    </row>
    <row r="32" spans="1:12" x14ac:dyDescent="0.3">
      <c r="A32" s="142" t="s">
        <v>10</v>
      </c>
      <c r="B32" s="143"/>
      <c r="C32" s="144"/>
      <c r="D32" s="86"/>
      <c r="E32" s="34" t="s">
        <v>59</v>
      </c>
      <c r="F32" s="86"/>
      <c r="G32" s="86"/>
      <c r="H32" s="86"/>
      <c r="I32" s="87"/>
      <c r="J32" s="4" t="s">
        <v>4</v>
      </c>
      <c r="K32" s="148" t="s">
        <v>4</v>
      </c>
      <c r="L32" s="149"/>
    </row>
    <row r="33" spans="1:12" x14ac:dyDescent="0.3">
      <c r="A33" s="175" t="s">
        <v>11</v>
      </c>
      <c r="B33" s="176"/>
      <c r="C33" s="177"/>
      <c r="D33" s="86"/>
      <c r="E33" s="34" t="s">
        <v>60</v>
      </c>
      <c r="F33" s="86"/>
      <c r="G33" s="86"/>
      <c r="H33" s="86"/>
      <c r="I33" s="87"/>
      <c r="J33" s="4" t="s">
        <v>4</v>
      </c>
      <c r="K33" s="148" t="s">
        <v>4</v>
      </c>
      <c r="L33" s="149"/>
    </row>
    <row r="34" spans="1:12" ht="15.75" customHeight="1" thickBot="1" x14ac:dyDescent="0.35">
      <c r="A34" s="159" t="s">
        <v>12</v>
      </c>
      <c r="B34" s="160"/>
      <c r="C34" s="161"/>
      <c r="D34" s="36"/>
      <c r="E34" s="36" t="s">
        <v>61</v>
      </c>
      <c r="F34" s="82"/>
      <c r="G34" s="82"/>
      <c r="H34" s="82"/>
      <c r="I34" s="83"/>
      <c r="J34" s="35" t="s">
        <v>4</v>
      </c>
      <c r="K34" s="165" t="s">
        <v>4</v>
      </c>
      <c r="L34" s="166"/>
    </row>
    <row r="35" spans="1:12" ht="16.2" thickBot="1" x14ac:dyDescent="0.35">
      <c r="F35" s="2"/>
      <c r="G35" s="167" t="s">
        <v>141</v>
      </c>
      <c r="H35" s="168"/>
      <c r="I35" s="168"/>
      <c r="J35" s="169" t="s">
        <v>4</v>
      </c>
      <c r="K35" s="170"/>
      <c r="L35" s="171"/>
    </row>
    <row r="36" spans="1:12" ht="18.75" customHeight="1" thickBot="1" x14ac:dyDescent="0.35"/>
    <row r="37" spans="1:12" s="58" customFormat="1" ht="15.6" x14ac:dyDescent="0.3">
      <c r="A37" s="172" t="s">
        <v>128</v>
      </c>
      <c r="B37" s="173"/>
      <c r="C37" s="174"/>
      <c r="D37" s="182" t="s">
        <v>126</v>
      </c>
      <c r="E37" s="182"/>
      <c r="F37" s="182"/>
      <c r="G37" s="182"/>
      <c r="H37" s="182"/>
      <c r="I37" s="77" t="s">
        <v>124</v>
      </c>
      <c r="J37" s="77" t="s">
        <v>107</v>
      </c>
      <c r="K37" s="152" t="s">
        <v>108</v>
      </c>
      <c r="L37" s="155"/>
    </row>
    <row r="38" spans="1:12" ht="15" customHeight="1" x14ac:dyDescent="0.3">
      <c r="A38" s="88" t="s">
        <v>14</v>
      </c>
      <c r="B38" s="89"/>
      <c r="C38" s="89"/>
      <c r="D38" s="183" t="s">
        <v>62</v>
      </c>
      <c r="E38" s="179"/>
      <c r="F38" s="179"/>
      <c r="G38" s="179"/>
      <c r="H38" s="179"/>
      <c r="I38" s="62">
        <v>60000</v>
      </c>
      <c r="J38" s="63" t="s">
        <v>4</v>
      </c>
      <c r="K38" s="148" t="s">
        <v>4</v>
      </c>
      <c r="L38" s="149"/>
    </row>
    <row r="39" spans="1:12" x14ac:dyDescent="0.3">
      <c r="A39" s="85" t="s">
        <v>15</v>
      </c>
      <c r="B39" s="86"/>
      <c r="C39" s="86"/>
      <c r="D39" s="181"/>
      <c r="E39" s="143"/>
      <c r="F39" s="143"/>
      <c r="G39" s="143"/>
      <c r="H39" s="143"/>
      <c r="I39" s="60"/>
      <c r="J39" s="74"/>
      <c r="K39" s="148"/>
      <c r="L39" s="149"/>
    </row>
    <row r="40" spans="1:12" x14ac:dyDescent="0.3">
      <c r="A40" s="85" t="s">
        <v>16</v>
      </c>
      <c r="B40" s="86"/>
      <c r="C40" s="86"/>
      <c r="D40" s="181"/>
      <c r="E40" s="143"/>
      <c r="F40" s="143"/>
      <c r="G40" s="143"/>
      <c r="H40" s="143"/>
      <c r="I40" s="61"/>
      <c r="J40" s="74"/>
      <c r="K40" s="148"/>
      <c r="L40" s="149"/>
    </row>
    <row r="41" spans="1:12" x14ac:dyDescent="0.3">
      <c r="A41" s="85" t="s">
        <v>17</v>
      </c>
      <c r="B41" s="86"/>
      <c r="C41" s="86"/>
      <c r="D41" s="181"/>
      <c r="E41" s="143"/>
      <c r="F41" s="143"/>
      <c r="G41" s="143"/>
      <c r="H41" s="143"/>
      <c r="I41" s="5"/>
      <c r="J41" s="74"/>
      <c r="K41" s="148"/>
      <c r="L41" s="149"/>
    </row>
    <row r="42" spans="1:12" x14ac:dyDescent="0.3">
      <c r="A42" s="85" t="s">
        <v>18</v>
      </c>
      <c r="B42" s="86"/>
      <c r="C42" s="86"/>
      <c r="D42" s="181" t="s">
        <v>63</v>
      </c>
      <c r="E42" s="143"/>
      <c r="F42" s="143"/>
      <c r="G42" s="143"/>
      <c r="H42" s="143"/>
      <c r="I42" s="80" t="s">
        <v>64</v>
      </c>
      <c r="J42" s="74" t="s">
        <v>67</v>
      </c>
      <c r="K42" s="148" t="s">
        <v>4</v>
      </c>
      <c r="L42" s="149"/>
    </row>
    <row r="43" spans="1:12" ht="15.75" customHeight="1" thickBot="1" x14ac:dyDescent="0.35">
      <c r="A43" s="81" t="s">
        <v>19</v>
      </c>
      <c r="B43" s="82"/>
      <c r="C43" s="82"/>
      <c r="D43" s="187" t="s">
        <v>65</v>
      </c>
      <c r="E43" s="160"/>
      <c r="F43" s="160"/>
      <c r="G43" s="176"/>
      <c r="H43" s="176"/>
      <c r="I43" s="71" t="s">
        <v>66</v>
      </c>
      <c r="J43" s="76" t="s">
        <v>67</v>
      </c>
      <c r="K43" s="188" t="s">
        <v>4</v>
      </c>
      <c r="L43" s="189"/>
    </row>
    <row r="44" spans="1:12" ht="18" customHeight="1" thickBot="1" x14ac:dyDescent="0.35">
      <c r="F44" s="2"/>
      <c r="G44" s="167" t="s">
        <v>141</v>
      </c>
      <c r="H44" s="168"/>
      <c r="I44" s="168"/>
      <c r="J44" s="169" t="s">
        <v>4</v>
      </c>
      <c r="K44" s="170"/>
      <c r="L44" s="171"/>
    </row>
    <row r="45" spans="1:12" ht="11.25" customHeight="1" x14ac:dyDescent="0.3">
      <c r="F45" s="2"/>
      <c r="G45" s="94"/>
      <c r="H45" s="94"/>
      <c r="I45" s="94"/>
      <c r="J45" s="2"/>
      <c r="K45" s="6"/>
      <c r="L45" s="6"/>
    </row>
    <row r="46" spans="1:12" ht="18" customHeight="1" thickBot="1" x14ac:dyDescent="0.35">
      <c r="H46" s="190" t="s">
        <v>144</v>
      </c>
      <c r="I46" s="190"/>
      <c r="J46" s="190"/>
      <c r="K46" s="190"/>
      <c r="L46" s="190"/>
    </row>
    <row r="47" spans="1:12" ht="15" customHeight="1" thickBot="1" x14ac:dyDescent="0.35">
      <c r="B47" s="2"/>
      <c r="E47" s="93"/>
      <c r="F47" s="93"/>
      <c r="G47" s="110" t="s">
        <v>140</v>
      </c>
      <c r="H47" s="191" t="s">
        <v>116</v>
      </c>
      <c r="I47" s="192"/>
      <c r="J47" s="192"/>
      <c r="K47" s="192"/>
      <c r="L47" s="193"/>
    </row>
    <row r="48" spans="1:12" s="58" customFormat="1" ht="15.6" x14ac:dyDescent="0.3">
      <c r="A48" s="150" t="s">
        <v>129</v>
      </c>
      <c r="B48" s="151"/>
      <c r="C48" s="151"/>
      <c r="D48" s="77" t="s">
        <v>120</v>
      </c>
      <c r="E48" s="77" t="s">
        <v>121</v>
      </c>
      <c r="F48" s="77" t="s">
        <v>123</v>
      </c>
      <c r="G48" s="77" t="s">
        <v>110</v>
      </c>
      <c r="H48" s="77" t="s">
        <v>124</v>
      </c>
      <c r="I48" s="77" t="s">
        <v>108</v>
      </c>
      <c r="J48" s="75" t="s">
        <v>125</v>
      </c>
      <c r="K48" s="75"/>
      <c r="L48" s="67"/>
    </row>
    <row r="49" spans="1:12" x14ac:dyDescent="0.3">
      <c r="A49" s="65" t="s">
        <v>20</v>
      </c>
      <c r="B49" s="5"/>
      <c r="C49" s="5"/>
      <c r="D49" s="80" t="s">
        <v>22</v>
      </c>
      <c r="E49" s="80"/>
      <c r="F49" s="80">
        <v>2</v>
      </c>
      <c r="G49" s="80" t="s">
        <v>69</v>
      </c>
      <c r="H49" s="80"/>
      <c r="I49" s="80" t="s">
        <v>1</v>
      </c>
      <c r="J49" s="181" t="s">
        <v>68</v>
      </c>
      <c r="K49" s="143"/>
      <c r="L49" s="184"/>
    </row>
    <row r="50" spans="1:12" x14ac:dyDescent="0.3">
      <c r="A50" s="65" t="s">
        <v>21</v>
      </c>
      <c r="B50" s="5"/>
      <c r="C50" s="5"/>
      <c r="D50" s="80"/>
      <c r="E50" s="80" t="s">
        <v>22</v>
      </c>
      <c r="F50" s="80">
        <v>2</v>
      </c>
      <c r="G50" s="80" t="s">
        <v>69</v>
      </c>
      <c r="H50" s="80"/>
      <c r="I50" s="80"/>
      <c r="J50" s="181" t="s">
        <v>70</v>
      </c>
      <c r="K50" s="143"/>
      <c r="L50" s="184"/>
    </row>
    <row r="51" spans="1:12" x14ac:dyDescent="0.3">
      <c r="A51" s="65" t="s">
        <v>23</v>
      </c>
      <c r="B51" s="5"/>
      <c r="C51" s="5"/>
      <c r="D51" s="80"/>
      <c r="E51" s="80"/>
      <c r="F51" s="80"/>
      <c r="G51" s="80"/>
      <c r="H51" s="80"/>
      <c r="I51" s="5"/>
      <c r="J51" s="181"/>
      <c r="K51" s="143"/>
      <c r="L51" s="184"/>
    </row>
    <row r="52" spans="1:12" x14ac:dyDescent="0.3">
      <c r="A52" s="185"/>
      <c r="B52" s="186"/>
      <c r="C52" s="5"/>
      <c r="D52" s="80"/>
      <c r="E52" s="80"/>
      <c r="F52" s="80"/>
      <c r="G52" s="80"/>
      <c r="H52" s="80"/>
      <c r="I52" s="5"/>
      <c r="J52" s="181" t="s">
        <v>24</v>
      </c>
      <c r="K52" s="143"/>
      <c r="L52" s="184"/>
    </row>
    <row r="53" spans="1:12" ht="15.75" customHeight="1" thickBot="1" x14ac:dyDescent="0.35">
      <c r="A53" s="66" t="s">
        <v>25</v>
      </c>
      <c r="B53" s="40"/>
      <c r="C53" s="40"/>
      <c r="D53" s="39" t="s">
        <v>26</v>
      </c>
      <c r="E53" s="78"/>
      <c r="F53" s="39" t="s">
        <v>27</v>
      </c>
      <c r="G53" s="78"/>
      <c r="H53" s="39" t="s">
        <v>28</v>
      </c>
      <c r="I53" s="40"/>
      <c r="J53" s="187" t="s">
        <v>29</v>
      </c>
      <c r="K53" s="160"/>
      <c r="L53" s="212"/>
    </row>
    <row r="54" spans="1:12" ht="16.2" thickBot="1" x14ac:dyDescent="0.35">
      <c r="F54" s="2"/>
      <c r="G54" s="167" t="s">
        <v>141</v>
      </c>
      <c r="H54" s="168"/>
      <c r="I54" s="168"/>
      <c r="J54" s="169" t="s">
        <v>1</v>
      </c>
      <c r="K54" s="170"/>
      <c r="L54" s="171"/>
    </row>
    <row r="56" spans="1:12" ht="14.4" thickBot="1" x14ac:dyDescent="0.35"/>
    <row r="57" spans="1:12" ht="15" customHeight="1" x14ac:dyDescent="0.3">
      <c r="A57" s="213" t="s">
        <v>118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5"/>
    </row>
    <row r="58" spans="1:12" ht="15" customHeight="1" x14ac:dyDescent="0.3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8"/>
    </row>
    <row r="59" spans="1:12" ht="15" customHeight="1" x14ac:dyDescent="0.3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8"/>
    </row>
    <row r="60" spans="1:12" ht="15" customHeight="1" x14ac:dyDescent="0.3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8"/>
    </row>
    <row r="61" spans="1:12" ht="15" customHeight="1" x14ac:dyDescent="0.3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8"/>
    </row>
    <row r="62" spans="1:12" ht="15" customHeight="1" thickBot="1" x14ac:dyDescent="0.35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1"/>
    </row>
    <row r="64" spans="1:12" ht="14.4" thickBot="1" x14ac:dyDescent="0.35"/>
    <row r="65" spans="1:12" s="72" customFormat="1" ht="18" customHeight="1" x14ac:dyDescent="0.3">
      <c r="A65" s="199" t="s">
        <v>30</v>
      </c>
      <c r="B65" s="200"/>
      <c r="C65" s="200"/>
      <c r="D65" s="200"/>
      <c r="E65" s="200"/>
      <c r="F65" s="200"/>
      <c r="G65" s="200"/>
      <c r="H65" s="200"/>
      <c r="I65" s="222"/>
      <c r="J65" s="58"/>
      <c r="K65" s="58"/>
      <c r="L65" s="58"/>
    </row>
    <row r="66" spans="1:12" s="72" customFormat="1" ht="6.75" customHeight="1" x14ac:dyDescent="0.3">
      <c r="A66" s="223"/>
      <c r="B66" s="224"/>
      <c r="C66" s="224"/>
      <c r="D66" s="224"/>
      <c r="E66" s="224"/>
      <c r="F66" s="224"/>
      <c r="G66" s="224"/>
      <c r="H66" s="224"/>
      <c r="I66" s="225"/>
      <c r="J66" s="58"/>
      <c r="K66" s="58"/>
      <c r="L66" s="58"/>
    </row>
    <row r="67" spans="1:12" x14ac:dyDescent="0.3">
      <c r="A67" s="64" t="s">
        <v>31</v>
      </c>
      <c r="B67" s="2"/>
      <c r="C67" s="2"/>
      <c r="D67" s="2"/>
      <c r="E67" s="6" t="s">
        <v>119</v>
      </c>
      <c r="F67" s="6"/>
      <c r="I67" s="37"/>
      <c r="L67" s="1"/>
    </row>
    <row r="68" spans="1:12" x14ac:dyDescent="0.3">
      <c r="A68" s="91"/>
      <c r="E68" s="6"/>
      <c r="I68" s="37"/>
      <c r="L68" s="1"/>
    </row>
    <row r="69" spans="1:12" x14ac:dyDescent="0.3">
      <c r="A69" s="91"/>
      <c r="C69" s="6" t="s">
        <v>33</v>
      </c>
      <c r="D69" s="2"/>
      <c r="F69" s="2"/>
      <c r="G69" s="6" t="s">
        <v>33</v>
      </c>
      <c r="H69" s="2"/>
      <c r="I69" s="37"/>
      <c r="J69" s="2"/>
      <c r="L69" s="1"/>
    </row>
    <row r="70" spans="1:12" x14ac:dyDescent="0.3">
      <c r="A70" s="91"/>
      <c r="C70" s="6" t="s">
        <v>32</v>
      </c>
      <c r="D70" s="16"/>
      <c r="E70" s="6" t="s">
        <v>78</v>
      </c>
      <c r="F70" s="18"/>
      <c r="G70" s="6" t="s">
        <v>13</v>
      </c>
      <c r="H70" s="6"/>
      <c r="I70" s="37"/>
      <c r="J70" s="23"/>
      <c r="L70" s="1"/>
    </row>
    <row r="71" spans="1:12" x14ac:dyDescent="0.3">
      <c r="A71" s="64" t="s">
        <v>131</v>
      </c>
      <c r="B71" s="2"/>
      <c r="C71" s="97">
        <v>1500</v>
      </c>
      <c r="D71" s="18"/>
      <c r="E71" s="16">
        <v>12</v>
      </c>
      <c r="F71" s="18" t="s">
        <v>34</v>
      </c>
      <c r="G71" s="108">
        <f>C71*E71/12</f>
        <v>1500</v>
      </c>
      <c r="H71" s="20"/>
      <c r="I71" s="37"/>
      <c r="J71" s="20"/>
      <c r="L71" s="1"/>
    </row>
    <row r="72" spans="1:12" x14ac:dyDescent="0.3">
      <c r="A72" s="64"/>
      <c r="B72" s="2"/>
      <c r="C72" s="49"/>
      <c r="D72" s="18"/>
      <c r="E72" s="16"/>
      <c r="F72" s="18"/>
      <c r="G72" s="19"/>
      <c r="H72" s="20"/>
      <c r="I72" s="37"/>
      <c r="J72" s="20"/>
      <c r="L72" s="1"/>
    </row>
    <row r="73" spans="1:12" x14ac:dyDescent="0.3">
      <c r="A73" s="64" t="s">
        <v>111</v>
      </c>
      <c r="B73" s="2"/>
      <c r="C73" s="43">
        <v>15</v>
      </c>
      <c r="D73" s="16"/>
      <c r="E73" s="16"/>
      <c r="F73" s="18"/>
      <c r="G73" s="21"/>
      <c r="H73" s="22"/>
      <c r="I73" s="56"/>
      <c r="J73" s="22"/>
      <c r="L73" s="98"/>
    </row>
    <row r="74" spans="1:12" x14ac:dyDescent="0.3">
      <c r="A74" s="195" t="s">
        <v>93</v>
      </c>
      <c r="B74" s="196"/>
      <c r="E74" s="6"/>
      <c r="G74" s="6"/>
      <c r="H74" s="30"/>
      <c r="I74" s="57"/>
      <c r="L74" s="1"/>
    </row>
    <row r="75" spans="1:12" x14ac:dyDescent="0.3">
      <c r="A75" s="64"/>
      <c r="B75" s="2"/>
      <c r="C75" s="23" t="s">
        <v>79</v>
      </c>
      <c r="D75" s="16"/>
      <c r="E75" s="18" t="s">
        <v>89</v>
      </c>
      <c r="F75" s="6"/>
      <c r="G75" s="6"/>
      <c r="I75" s="37"/>
      <c r="L75" s="1"/>
    </row>
    <row r="76" spans="1:12" x14ac:dyDescent="0.3">
      <c r="A76" s="102" t="s">
        <v>35</v>
      </c>
      <c r="B76" s="6"/>
      <c r="C76" s="32">
        <f>$G$71</f>
        <v>1500</v>
      </c>
      <c r="D76" s="16" t="s">
        <v>22</v>
      </c>
      <c r="E76" s="50">
        <f>C73</f>
        <v>15</v>
      </c>
      <c r="F76" s="6" t="s">
        <v>34</v>
      </c>
      <c r="G76" s="29">
        <f>C76*E76</f>
        <v>22500</v>
      </c>
      <c r="H76" s="2" t="s">
        <v>122</v>
      </c>
      <c r="I76" s="37"/>
      <c r="L76" s="1"/>
    </row>
    <row r="77" spans="1:12" x14ac:dyDescent="0.3">
      <c r="A77" s="102"/>
      <c r="B77" s="6"/>
      <c r="C77" s="103"/>
      <c r="D77" s="16"/>
      <c r="E77" s="104"/>
      <c r="F77" s="6"/>
      <c r="G77" s="55"/>
      <c r="H77" s="111" t="s">
        <v>143</v>
      </c>
      <c r="I77" s="37"/>
      <c r="L77" s="1"/>
    </row>
    <row r="78" spans="1:12" x14ac:dyDescent="0.3">
      <c r="A78" s="91"/>
      <c r="B78" s="96" t="s">
        <v>142</v>
      </c>
      <c r="G78" s="44"/>
      <c r="I78" s="37"/>
      <c r="L78" s="1"/>
    </row>
    <row r="79" spans="1:12" x14ac:dyDescent="0.3">
      <c r="A79" s="64" t="s">
        <v>132</v>
      </c>
      <c r="B79" s="45" t="s">
        <v>83</v>
      </c>
      <c r="G79" s="44"/>
      <c r="I79" s="37"/>
      <c r="L79" s="1"/>
    </row>
    <row r="80" spans="1:12" x14ac:dyDescent="0.3">
      <c r="A80" s="64"/>
      <c r="G80" s="44"/>
      <c r="I80" s="37"/>
      <c r="L80" s="1"/>
    </row>
    <row r="81" spans="1:13" x14ac:dyDescent="0.3">
      <c r="A81" s="197" t="s">
        <v>133</v>
      </c>
      <c r="B81" s="198"/>
      <c r="C81" s="23" t="s">
        <v>90</v>
      </c>
      <c r="D81" s="16"/>
      <c r="E81" s="23" t="s">
        <v>36</v>
      </c>
      <c r="G81" s="44"/>
      <c r="I81" s="37"/>
      <c r="L81" s="1"/>
    </row>
    <row r="82" spans="1:13" ht="14.4" thickBot="1" x14ac:dyDescent="0.35">
      <c r="A82" s="46"/>
      <c r="B82" s="47"/>
      <c r="C82" s="48">
        <f>VLOOKUP(B79,LandValue,2)</f>
        <v>2550</v>
      </c>
      <c r="D82" s="47"/>
      <c r="E82" s="114">
        <f>$H$11</f>
        <v>35</v>
      </c>
      <c r="F82" s="68" t="s">
        <v>34</v>
      </c>
      <c r="G82" s="109">
        <f>IF((C82*E82&gt;=G76*0.5),G76*0.5,C82*E82)</f>
        <v>11250</v>
      </c>
      <c r="H82" s="105" t="s">
        <v>71</v>
      </c>
      <c r="I82" s="106"/>
      <c r="L82" s="1"/>
    </row>
    <row r="83" spans="1:13" s="52" customFormat="1" ht="16.5" customHeight="1" x14ac:dyDescent="0.3">
      <c r="A83" s="51" t="s">
        <v>137</v>
      </c>
      <c r="C83" s="53"/>
      <c r="D83" s="51"/>
      <c r="E83" s="51"/>
      <c r="F83" s="51"/>
      <c r="G83" s="51"/>
      <c r="H83" s="54"/>
      <c r="I83" s="54"/>
    </row>
    <row r="84" spans="1:13" s="52" customFormat="1" ht="12" customHeight="1" thickBot="1" x14ac:dyDescent="0.35">
      <c r="A84" s="51"/>
      <c r="C84" s="53"/>
      <c r="D84" s="51"/>
      <c r="E84" s="51"/>
      <c r="F84" s="51"/>
      <c r="G84" s="51"/>
      <c r="H84" s="54"/>
      <c r="I84" s="54"/>
    </row>
    <row r="85" spans="1:13" ht="14.25" customHeight="1" x14ac:dyDescent="0.3">
      <c r="A85" s="199" t="s">
        <v>91</v>
      </c>
      <c r="B85" s="200"/>
      <c r="C85" s="200"/>
      <c r="D85" s="200"/>
      <c r="E85" s="200"/>
      <c r="F85" s="200"/>
      <c r="G85" s="200"/>
      <c r="H85" s="201" t="s">
        <v>136</v>
      </c>
      <c r="I85" s="202"/>
      <c r="J85" s="202"/>
      <c r="K85" s="202"/>
      <c r="L85" s="203"/>
      <c r="M85" s="16"/>
    </row>
    <row r="86" spans="1:13" ht="9" customHeight="1" x14ac:dyDescent="0.3">
      <c r="A86" s="91"/>
      <c r="B86" s="6"/>
      <c r="C86" s="23"/>
      <c r="D86" s="2"/>
      <c r="E86" s="24"/>
      <c r="H86" s="204" t="s">
        <v>138</v>
      </c>
      <c r="I86" s="205"/>
      <c r="J86" s="205"/>
      <c r="K86" s="205"/>
      <c r="L86" s="206"/>
      <c r="M86" s="16"/>
    </row>
    <row r="87" spans="1:13" ht="14.25" customHeight="1" x14ac:dyDescent="0.3">
      <c r="A87" s="210" t="s">
        <v>154</v>
      </c>
      <c r="B87" s="211"/>
      <c r="C87" s="211"/>
      <c r="D87" s="211"/>
      <c r="E87" s="211"/>
      <c r="F87" s="211"/>
      <c r="G87" s="211"/>
      <c r="H87" s="204"/>
      <c r="I87" s="205"/>
      <c r="J87" s="205"/>
      <c r="K87" s="205"/>
      <c r="L87" s="206"/>
      <c r="M87" s="16"/>
    </row>
    <row r="88" spans="1:13" ht="9" customHeight="1" x14ac:dyDescent="0.3">
      <c r="A88" s="91"/>
      <c r="B88" s="25"/>
      <c r="C88" s="2"/>
      <c r="D88" s="2"/>
      <c r="E88" s="24"/>
      <c r="H88" s="204"/>
      <c r="I88" s="205"/>
      <c r="J88" s="205"/>
      <c r="K88" s="205"/>
      <c r="L88" s="206"/>
      <c r="M88" s="16"/>
    </row>
    <row r="89" spans="1:13" ht="27.6" x14ac:dyDescent="0.3">
      <c r="A89" s="91"/>
      <c r="B89" s="26" t="s">
        <v>72</v>
      </c>
      <c r="C89" s="89"/>
      <c r="D89" s="26" t="s">
        <v>92</v>
      </c>
      <c r="E89" s="26"/>
      <c r="F89" s="26" t="s">
        <v>37</v>
      </c>
      <c r="H89" s="204"/>
      <c r="I89" s="205"/>
      <c r="J89" s="205"/>
      <c r="K89" s="205"/>
      <c r="L89" s="206"/>
    </row>
    <row r="90" spans="1:13" ht="19.5" customHeight="1" x14ac:dyDescent="0.3">
      <c r="A90" s="91"/>
      <c r="B90" s="29">
        <f>G82</f>
        <v>11250</v>
      </c>
      <c r="C90" s="55" t="s">
        <v>73</v>
      </c>
      <c r="D90" s="29">
        <f>F90-B90</f>
        <v>11250</v>
      </c>
      <c r="E90" s="44" t="s">
        <v>34</v>
      </c>
      <c r="F90" s="29">
        <f>G76</f>
        <v>22500</v>
      </c>
      <c r="G90" s="2"/>
      <c r="H90" s="204"/>
      <c r="I90" s="205"/>
      <c r="J90" s="205"/>
      <c r="K90" s="205"/>
      <c r="L90" s="206"/>
    </row>
    <row r="91" spans="1:13" ht="9.75" customHeight="1" thickBot="1" x14ac:dyDescent="0.35">
      <c r="A91" s="38"/>
      <c r="B91" s="41"/>
      <c r="C91" s="41"/>
      <c r="D91" s="41"/>
      <c r="E91" s="41"/>
      <c r="F91" s="42"/>
      <c r="G91" s="68"/>
      <c r="H91" s="207"/>
      <c r="I91" s="208"/>
      <c r="J91" s="208"/>
      <c r="K91" s="208"/>
      <c r="L91" s="209"/>
    </row>
    <row r="93" spans="1:13" s="92" customFormat="1" x14ac:dyDescent="0.3">
      <c r="A93" s="31"/>
      <c r="L93" s="27"/>
    </row>
    <row r="94" spans="1:13" s="92" customFormat="1" x14ac:dyDescent="0.3">
      <c r="A94" s="194"/>
      <c r="B94" s="194"/>
      <c r="C94" s="194"/>
      <c r="D94" s="194"/>
      <c r="L94" s="27"/>
    </row>
    <row r="95" spans="1:13" s="92" customFormat="1" x14ac:dyDescent="0.3">
      <c r="A95" s="194"/>
      <c r="B95" s="194"/>
      <c r="C95" s="194"/>
      <c r="D95" s="194"/>
      <c r="L95" s="27"/>
    </row>
  </sheetData>
  <sheetProtection algorithmName="SHA-512" hashValue="zMvisvvNtKhQdOcX7e+pS64UMPkUWWAIWazaO6HaSinjLy4YeSN4pknInTxcBC7+RDpssqgI3SGWb4CEA6nQWQ==" saltValue="Bf3M8OXpyJFFsRwxhTVqjQ==" spinCount="100000" sheet="1" insertRows="0"/>
  <mergeCells count="105">
    <mergeCell ref="A94:D94"/>
    <mergeCell ref="A95:D95"/>
    <mergeCell ref="A74:B74"/>
    <mergeCell ref="A81:B81"/>
    <mergeCell ref="A85:G85"/>
    <mergeCell ref="H85:L85"/>
    <mergeCell ref="H86:L91"/>
    <mergeCell ref="A87:G87"/>
    <mergeCell ref="J53:L53"/>
    <mergeCell ref="G54:I54"/>
    <mergeCell ref="J54:L54"/>
    <mergeCell ref="A57:L62"/>
    <mergeCell ref="A65:I65"/>
    <mergeCell ref="A66:I66"/>
    <mergeCell ref="A48:C48"/>
    <mergeCell ref="J49:L49"/>
    <mergeCell ref="J50:L50"/>
    <mergeCell ref="J51:L51"/>
    <mergeCell ref="A52:B52"/>
    <mergeCell ref="J52:L52"/>
    <mergeCell ref="D43:H43"/>
    <mergeCell ref="K43:L43"/>
    <mergeCell ref="G44:I44"/>
    <mergeCell ref="J44:L44"/>
    <mergeCell ref="H46:L46"/>
    <mergeCell ref="H47:L47"/>
    <mergeCell ref="D40:H40"/>
    <mergeCell ref="K40:L40"/>
    <mergeCell ref="D41:H41"/>
    <mergeCell ref="K41:L41"/>
    <mergeCell ref="D42:H42"/>
    <mergeCell ref="K42:L42"/>
    <mergeCell ref="A37:C37"/>
    <mergeCell ref="D37:H37"/>
    <mergeCell ref="K37:L37"/>
    <mergeCell ref="D38:H38"/>
    <mergeCell ref="K38:L38"/>
    <mergeCell ref="D39:H39"/>
    <mergeCell ref="K39:L39"/>
    <mergeCell ref="A33:C33"/>
    <mergeCell ref="K33:L33"/>
    <mergeCell ref="A34:C34"/>
    <mergeCell ref="K34:L34"/>
    <mergeCell ref="G35:I35"/>
    <mergeCell ref="J35:L35"/>
    <mergeCell ref="A30:C30"/>
    <mergeCell ref="K30:L30"/>
    <mergeCell ref="A31:C31"/>
    <mergeCell ref="K31:L31"/>
    <mergeCell ref="A32:C32"/>
    <mergeCell ref="K32:L32"/>
    <mergeCell ref="A26:C26"/>
    <mergeCell ref="E26:I26"/>
    <mergeCell ref="K26:L26"/>
    <mergeCell ref="G27:I27"/>
    <mergeCell ref="J27:L27"/>
    <mergeCell ref="A29:C29"/>
    <mergeCell ref="E29:I29"/>
    <mergeCell ref="K29:L29"/>
    <mergeCell ref="A24:C24"/>
    <mergeCell ref="E24:I24"/>
    <mergeCell ref="K24:L24"/>
    <mergeCell ref="A25:C25"/>
    <mergeCell ref="E25:I25"/>
    <mergeCell ref="K25:L25"/>
    <mergeCell ref="A22:C22"/>
    <mergeCell ref="E22:I22"/>
    <mergeCell ref="K22:L22"/>
    <mergeCell ref="A23:C23"/>
    <mergeCell ref="E23:I23"/>
    <mergeCell ref="K23:L23"/>
    <mergeCell ref="A20:C20"/>
    <mergeCell ref="E20:I20"/>
    <mergeCell ref="K20:L20"/>
    <mergeCell ref="A21:C21"/>
    <mergeCell ref="E21:I21"/>
    <mergeCell ref="K21:L21"/>
    <mergeCell ref="A18:C18"/>
    <mergeCell ref="E18:I18"/>
    <mergeCell ref="K18:L18"/>
    <mergeCell ref="A19:C19"/>
    <mergeCell ref="E19:I19"/>
    <mergeCell ref="K19:L19"/>
    <mergeCell ref="A16:C16"/>
    <mergeCell ref="E16:I16"/>
    <mergeCell ref="K16:L16"/>
    <mergeCell ref="A17:C17"/>
    <mergeCell ref="E17:I17"/>
    <mergeCell ref="K17:L17"/>
    <mergeCell ref="F7:G7"/>
    <mergeCell ref="I7:I8"/>
    <mergeCell ref="J7:K8"/>
    <mergeCell ref="F8:G8"/>
    <mergeCell ref="F9:G9"/>
    <mergeCell ref="I9:I10"/>
    <mergeCell ref="J9:K10"/>
    <mergeCell ref="F10:G10"/>
    <mergeCell ref="A1:L1"/>
    <mergeCell ref="A2:L2"/>
    <mergeCell ref="F4:G4"/>
    <mergeCell ref="I4:K4"/>
    <mergeCell ref="F5:G5"/>
    <mergeCell ref="I5:I6"/>
    <mergeCell ref="J5:K6"/>
    <mergeCell ref="F6:G6"/>
  </mergeCells>
  <dataValidations count="2">
    <dataValidation type="list" allowBlank="1" showInputMessage="1" showErrorMessage="1" sqref="H47" xr:uid="{58910BF8-D059-4551-8C28-F62443C8BB98}">
      <formula1>MillType</formula1>
    </dataValidation>
    <dataValidation type="list" allowBlank="1" showInputMessage="1" showErrorMessage="1" sqref="B79" xr:uid="{BE665881-8A7E-4CF9-B87F-9BA040899F07}">
      <formula1>District</formula1>
    </dataValidation>
  </dataValidations>
  <printOptions horizontalCentered="1"/>
  <pageMargins left="0.45" right="0.45" top="0.5" bottom="0.5" header="0.3" footer="0.3"/>
  <pageSetup scale="86" fitToHeight="3" orientation="landscape" r:id="rId1"/>
  <headerFooter>
    <oddHeader xml:space="preserve">&amp;R&amp;9Revised November 2022&amp;11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F309-75BD-43B7-8759-98BB215242D1}">
  <dimension ref="A1:M95"/>
  <sheetViews>
    <sheetView tabSelected="1" zoomScale="106" zoomScaleNormal="106" zoomScalePageLayoutView="106" workbookViewId="0">
      <selection activeCell="F13" sqref="F13"/>
    </sheetView>
  </sheetViews>
  <sheetFormatPr defaultColWidth="9.109375" defaultRowHeight="13.8" x14ac:dyDescent="0.3"/>
  <cols>
    <col min="1" max="1" width="13" style="1" customWidth="1"/>
    <col min="2" max="2" width="18" style="1" bestFit="1" customWidth="1"/>
    <col min="3" max="3" width="11" style="1" customWidth="1"/>
    <col min="4" max="4" width="12.6640625" style="1" customWidth="1"/>
    <col min="5" max="5" width="12" style="1" customWidth="1"/>
    <col min="6" max="6" width="12.44140625" style="1" customWidth="1"/>
    <col min="7" max="7" width="11.6640625" style="1" customWidth="1"/>
    <col min="8" max="8" width="11.33203125" style="1" customWidth="1"/>
    <col min="9" max="9" width="15.5546875" style="1" customWidth="1"/>
    <col min="10" max="10" width="14.88671875" style="1" customWidth="1"/>
    <col min="11" max="11" width="9.5546875" style="1" bestFit="1" customWidth="1"/>
    <col min="12" max="12" width="7.44140625" style="16" customWidth="1"/>
    <col min="13" max="16384" width="9.109375" style="1"/>
  </cols>
  <sheetData>
    <row r="1" spans="1:12" s="59" customFormat="1" ht="21" x14ac:dyDescent="0.4">
      <c r="A1" s="132" t="s">
        <v>95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95" customFormat="1" ht="12.75" customHeight="1" x14ac:dyDescent="0.3">
      <c r="A2" s="133" t="s">
        <v>155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4.25" customHeight="1" thickBot="1" x14ac:dyDescent="0.35">
      <c r="A3" s="99"/>
      <c r="B3" s="17"/>
      <c r="C3" s="28"/>
      <c r="F3" s="6"/>
      <c r="G3" s="6"/>
      <c r="H3" s="6"/>
      <c r="I3" s="6"/>
    </row>
    <row r="4" spans="1:12" ht="15" customHeight="1" x14ac:dyDescent="0.3">
      <c r="A4" s="115" t="s">
        <v>99</v>
      </c>
      <c r="B4" s="116"/>
      <c r="C4" s="6"/>
      <c r="E4" s="100" t="s">
        <v>96</v>
      </c>
      <c r="F4" s="134" t="s">
        <v>97</v>
      </c>
      <c r="G4" s="134"/>
      <c r="H4" s="73" t="s">
        <v>98</v>
      </c>
      <c r="I4" s="134" t="s">
        <v>134</v>
      </c>
      <c r="J4" s="134"/>
      <c r="K4" s="135"/>
      <c r="L4" s="1"/>
    </row>
    <row r="5" spans="1:12" ht="15" customHeight="1" x14ac:dyDescent="0.3">
      <c r="A5" s="115" t="s">
        <v>100</v>
      </c>
      <c r="B5" s="116"/>
      <c r="C5" s="6"/>
      <c r="E5" s="70"/>
      <c r="F5" s="136"/>
      <c r="G5" s="136"/>
      <c r="H5" s="79"/>
      <c r="I5" s="137" t="s">
        <v>145</v>
      </c>
      <c r="J5" s="138"/>
      <c r="K5" s="139"/>
      <c r="L5" s="1"/>
    </row>
    <row r="6" spans="1:12" ht="15" customHeight="1" x14ac:dyDescent="0.3">
      <c r="A6" s="115" t="s">
        <v>139</v>
      </c>
      <c r="B6" s="116"/>
      <c r="E6" s="69"/>
      <c r="F6" s="119"/>
      <c r="G6" s="119"/>
      <c r="H6" s="80"/>
      <c r="I6" s="121"/>
      <c r="J6" s="140"/>
      <c r="K6" s="141"/>
      <c r="L6" s="1"/>
    </row>
    <row r="7" spans="1:12" ht="15" customHeight="1" x14ac:dyDescent="0.3">
      <c r="A7" s="115"/>
      <c r="B7" s="116"/>
      <c r="E7" s="69"/>
      <c r="F7" s="119"/>
      <c r="G7" s="119"/>
      <c r="H7" s="80"/>
      <c r="I7" s="120" t="s">
        <v>146</v>
      </c>
      <c r="J7" s="122">
        <f>G71</f>
        <v>0</v>
      </c>
      <c r="K7" s="123"/>
      <c r="L7" s="1"/>
    </row>
    <row r="8" spans="1:12" ht="15" customHeight="1" x14ac:dyDescent="0.3">
      <c r="A8" s="115" t="s">
        <v>101</v>
      </c>
      <c r="B8" s="116"/>
      <c r="C8" s="2"/>
      <c r="E8" s="65"/>
      <c r="F8" s="119"/>
      <c r="G8" s="119"/>
      <c r="H8" s="5"/>
      <c r="I8" s="121"/>
      <c r="J8" s="124"/>
      <c r="K8" s="125"/>
      <c r="L8" s="1"/>
    </row>
    <row r="9" spans="1:12" ht="15" customHeight="1" x14ac:dyDescent="0.3">
      <c r="A9" s="116"/>
      <c r="B9" s="116"/>
      <c r="E9" s="65"/>
      <c r="F9" s="119"/>
      <c r="G9" s="119"/>
      <c r="H9" s="5"/>
      <c r="I9" s="120" t="s">
        <v>147</v>
      </c>
      <c r="J9" s="127"/>
      <c r="K9" s="128"/>
      <c r="L9" s="1"/>
    </row>
    <row r="10" spans="1:12" ht="15" customHeight="1" thickBot="1" x14ac:dyDescent="0.35">
      <c r="A10" s="115" t="s">
        <v>102</v>
      </c>
      <c r="B10" s="117"/>
      <c r="E10" s="66"/>
      <c r="F10" s="131"/>
      <c r="G10" s="131"/>
      <c r="H10" s="78"/>
      <c r="I10" s="126"/>
      <c r="J10" s="129"/>
      <c r="K10" s="130"/>
      <c r="L10" s="1"/>
    </row>
    <row r="11" spans="1:12" ht="15" customHeight="1" x14ac:dyDescent="0.3">
      <c r="A11" s="115"/>
      <c r="B11" s="117"/>
      <c r="F11" s="16"/>
      <c r="G11" s="101" t="s">
        <v>109</v>
      </c>
      <c r="H11" s="107">
        <f>SUM(H5:H10)</f>
        <v>0</v>
      </c>
      <c r="I11" s="112"/>
      <c r="J11" s="113"/>
      <c r="K11" s="113"/>
      <c r="L11" s="1"/>
    </row>
    <row r="12" spans="1:12" ht="15" customHeight="1" x14ac:dyDescent="0.3">
      <c r="A12" s="115" t="s">
        <v>104</v>
      </c>
      <c r="B12" s="118"/>
      <c r="I12" s="2"/>
      <c r="J12" s="6"/>
      <c r="K12" s="6"/>
      <c r="L12" s="1"/>
    </row>
    <row r="13" spans="1:12" ht="15" customHeight="1" x14ac:dyDescent="0.3">
      <c r="A13" s="116"/>
      <c r="B13" s="116"/>
      <c r="C13" s="17"/>
      <c r="D13" s="17"/>
      <c r="G13" s="101"/>
      <c r="K13" s="16"/>
    </row>
    <row r="14" spans="1:12" ht="15" customHeight="1" x14ac:dyDescent="0.3">
      <c r="A14" s="115" t="s">
        <v>103</v>
      </c>
      <c r="B14" s="117"/>
      <c r="C14" s="2"/>
      <c r="D14" s="2"/>
      <c r="E14" s="2"/>
      <c r="G14" s="2"/>
      <c r="K14" s="16"/>
    </row>
    <row r="15" spans="1:12" ht="14.4" thickBot="1" x14ac:dyDescent="0.35">
      <c r="A15" s="2"/>
      <c r="B15" s="2"/>
      <c r="C15" s="2"/>
      <c r="D15" s="2"/>
      <c r="E15" s="2"/>
      <c r="F15" s="2"/>
      <c r="G15" s="2"/>
    </row>
    <row r="16" spans="1:12" s="58" customFormat="1" ht="15.6" x14ac:dyDescent="0.3">
      <c r="A16" s="150" t="s">
        <v>130</v>
      </c>
      <c r="B16" s="151"/>
      <c r="C16" s="151"/>
      <c r="D16" s="84" t="s">
        <v>105</v>
      </c>
      <c r="E16" s="152" t="s">
        <v>106</v>
      </c>
      <c r="F16" s="153"/>
      <c r="G16" s="153"/>
      <c r="H16" s="153"/>
      <c r="I16" s="154"/>
      <c r="J16" s="77" t="s">
        <v>107</v>
      </c>
      <c r="K16" s="152" t="s">
        <v>108</v>
      </c>
      <c r="L16" s="155"/>
    </row>
    <row r="17" spans="1:12" x14ac:dyDescent="0.3">
      <c r="A17" s="156" t="s">
        <v>0</v>
      </c>
      <c r="B17" s="157"/>
      <c r="C17" s="158"/>
      <c r="D17" s="33"/>
      <c r="E17" s="145"/>
      <c r="F17" s="146"/>
      <c r="G17" s="146"/>
      <c r="H17" s="146"/>
      <c r="I17" s="147"/>
      <c r="J17" s="33"/>
      <c r="K17" s="148"/>
      <c r="L17" s="149"/>
    </row>
    <row r="18" spans="1:12" x14ac:dyDescent="0.3">
      <c r="A18" s="142" t="s">
        <v>2</v>
      </c>
      <c r="B18" s="143"/>
      <c r="C18" s="144"/>
      <c r="D18" s="4"/>
      <c r="E18" s="145"/>
      <c r="F18" s="146"/>
      <c r="G18" s="146"/>
      <c r="H18" s="146"/>
      <c r="I18" s="147"/>
      <c r="J18" s="74"/>
      <c r="K18" s="148"/>
      <c r="L18" s="149"/>
    </row>
    <row r="19" spans="1:12" x14ac:dyDescent="0.3">
      <c r="A19" s="142" t="s">
        <v>3</v>
      </c>
      <c r="B19" s="143"/>
      <c r="C19" s="144"/>
      <c r="D19" s="4"/>
      <c r="E19" s="145"/>
      <c r="F19" s="146"/>
      <c r="G19" s="146"/>
      <c r="H19" s="146"/>
      <c r="I19" s="147"/>
      <c r="J19" s="4"/>
      <c r="K19" s="148"/>
      <c r="L19" s="149"/>
    </row>
    <row r="20" spans="1:12" x14ac:dyDescent="0.3">
      <c r="A20" s="142"/>
      <c r="B20" s="143"/>
      <c r="C20" s="144"/>
      <c r="D20" s="4"/>
      <c r="E20" s="145"/>
      <c r="F20" s="146"/>
      <c r="G20" s="146"/>
      <c r="H20" s="146"/>
      <c r="I20" s="147"/>
      <c r="J20" s="4"/>
      <c r="K20" s="148"/>
      <c r="L20" s="149"/>
    </row>
    <row r="21" spans="1:12" x14ac:dyDescent="0.3">
      <c r="A21" s="142" t="s">
        <v>5</v>
      </c>
      <c r="B21" s="143"/>
      <c r="C21" s="144"/>
      <c r="D21" s="4"/>
      <c r="E21" s="145"/>
      <c r="F21" s="146"/>
      <c r="G21" s="146"/>
      <c r="H21" s="146"/>
      <c r="I21" s="147"/>
      <c r="J21" s="4"/>
      <c r="K21" s="148"/>
      <c r="L21" s="149"/>
    </row>
    <row r="22" spans="1:12" x14ac:dyDescent="0.3">
      <c r="A22" s="142"/>
      <c r="B22" s="143"/>
      <c r="C22" s="144"/>
      <c r="D22" s="4"/>
      <c r="E22" s="145"/>
      <c r="F22" s="146"/>
      <c r="G22" s="146"/>
      <c r="H22" s="146"/>
      <c r="I22" s="147"/>
      <c r="J22" s="4"/>
      <c r="K22" s="148"/>
      <c r="L22" s="149"/>
    </row>
    <row r="23" spans="1:12" x14ac:dyDescent="0.3">
      <c r="A23" s="142" t="s">
        <v>52</v>
      </c>
      <c r="B23" s="143"/>
      <c r="C23" s="144"/>
      <c r="D23" s="4"/>
      <c r="E23" s="145"/>
      <c r="F23" s="146"/>
      <c r="G23" s="146"/>
      <c r="H23" s="146"/>
      <c r="I23" s="147"/>
      <c r="J23" s="4"/>
      <c r="K23" s="148"/>
      <c r="L23" s="149"/>
    </row>
    <row r="24" spans="1:12" x14ac:dyDescent="0.3">
      <c r="A24" s="142"/>
      <c r="B24" s="143"/>
      <c r="C24" s="144"/>
      <c r="D24" s="4"/>
      <c r="E24" s="145"/>
      <c r="F24" s="146"/>
      <c r="G24" s="146"/>
      <c r="H24" s="146"/>
      <c r="I24" s="147"/>
      <c r="J24" s="4"/>
      <c r="K24" s="148"/>
      <c r="L24" s="149"/>
    </row>
    <row r="25" spans="1:12" x14ac:dyDescent="0.3">
      <c r="A25" s="142" t="s">
        <v>6</v>
      </c>
      <c r="B25" s="143"/>
      <c r="C25" s="144"/>
      <c r="D25" s="4"/>
      <c r="E25" s="145"/>
      <c r="F25" s="146"/>
      <c r="G25" s="146"/>
      <c r="H25" s="146"/>
      <c r="I25" s="147"/>
      <c r="J25" s="4"/>
      <c r="K25" s="148"/>
      <c r="L25" s="149"/>
    </row>
    <row r="26" spans="1:12" ht="12.75" customHeight="1" thickBot="1" x14ac:dyDescent="0.35">
      <c r="A26" s="159" t="s">
        <v>7</v>
      </c>
      <c r="B26" s="160"/>
      <c r="C26" s="161"/>
      <c r="D26" s="35"/>
      <c r="E26" s="162"/>
      <c r="F26" s="163"/>
      <c r="G26" s="163"/>
      <c r="H26" s="163"/>
      <c r="I26" s="164"/>
      <c r="J26" s="35"/>
      <c r="K26" s="165"/>
      <c r="L26" s="166"/>
    </row>
    <row r="27" spans="1:12" ht="16.2" thickBot="1" x14ac:dyDescent="0.35">
      <c r="F27" s="2"/>
      <c r="G27" s="167" t="s">
        <v>141</v>
      </c>
      <c r="H27" s="168"/>
      <c r="I27" s="168"/>
      <c r="J27" s="169"/>
      <c r="K27" s="170"/>
      <c r="L27" s="171"/>
    </row>
    <row r="28" spans="1:12" ht="18.75" customHeight="1" thickBot="1" x14ac:dyDescent="0.35"/>
    <row r="29" spans="1:12" s="58" customFormat="1" ht="15.6" x14ac:dyDescent="0.3">
      <c r="A29" s="172" t="s">
        <v>127</v>
      </c>
      <c r="B29" s="173"/>
      <c r="C29" s="174"/>
      <c r="D29" s="77" t="s">
        <v>110</v>
      </c>
      <c r="E29" s="152" t="s">
        <v>106</v>
      </c>
      <c r="F29" s="153"/>
      <c r="G29" s="153"/>
      <c r="H29" s="153"/>
      <c r="I29" s="154"/>
      <c r="J29" s="77" t="s">
        <v>107</v>
      </c>
      <c r="K29" s="152" t="s">
        <v>108</v>
      </c>
      <c r="L29" s="155"/>
    </row>
    <row r="30" spans="1:12" ht="15" customHeight="1" x14ac:dyDescent="0.3">
      <c r="A30" s="178" t="s">
        <v>8</v>
      </c>
      <c r="B30" s="179"/>
      <c r="C30" s="180"/>
      <c r="D30" s="89"/>
      <c r="E30" s="3"/>
      <c r="F30" s="89"/>
      <c r="G30" s="89"/>
      <c r="H30" s="89"/>
      <c r="I30" s="90"/>
      <c r="J30" s="33"/>
      <c r="K30" s="148"/>
      <c r="L30" s="149"/>
    </row>
    <row r="31" spans="1:12" x14ac:dyDescent="0.3">
      <c r="A31" s="142" t="s">
        <v>9</v>
      </c>
      <c r="B31" s="143"/>
      <c r="C31" s="144"/>
      <c r="D31" s="86"/>
      <c r="E31" s="34"/>
      <c r="F31" s="86"/>
      <c r="G31" s="86"/>
      <c r="H31" s="86"/>
      <c r="I31" s="87"/>
      <c r="J31" s="4"/>
      <c r="K31" s="148"/>
      <c r="L31" s="149"/>
    </row>
    <row r="32" spans="1:12" x14ac:dyDescent="0.3">
      <c r="A32" s="142" t="s">
        <v>10</v>
      </c>
      <c r="B32" s="143"/>
      <c r="C32" s="144"/>
      <c r="D32" s="86"/>
      <c r="E32" s="34"/>
      <c r="F32" s="86"/>
      <c r="G32" s="86"/>
      <c r="H32" s="86"/>
      <c r="I32" s="87"/>
      <c r="J32" s="4"/>
      <c r="K32" s="148"/>
      <c r="L32" s="149"/>
    </row>
    <row r="33" spans="1:12" x14ac:dyDescent="0.3">
      <c r="A33" s="175" t="s">
        <v>11</v>
      </c>
      <c r="B33" s="176"/>
      <c r="C33" s="177"/>
      <c r="D33" s="86"/>
      <c r="E33" s="34"/>
      <c r="F33" s="86"/>
      <c r="G33" s="86"/>
      <c r="H33" s="86"/>
      <c r="I33" s="87"/>
      <c r="J33" s="4"/>
      <c r="K33" s="148"/>
      <c r="L33" s="149"/>
    </row>
    <row r="34" spans="1:12" ht="12" customHeight="1" thickBot="1" x14ac:dyDescent="0.35">
      <c r="A34" s="159" t="s">
        <v>12</v>
      </c>
      <c r="B34" s="160"/>
      <c r="C34" s="161"/>
      <c r="D34" s="36"/>
      <c r="E34" s="36"/>
      <c r="F34" s="82"/>
      <c r="G34" s="82"/>
      <c r="H34" s="82"/>
      <c r="I34" s="83"/>
      <c r="J34" s="35"/>
      <c r="K34" s="165"/>
      <c r="L34" s="166"/>
    </row>
    <row r="35" spans="1:12" ht="16.2" thickBot="1" x14ac:dyDescent="0.35">
      <c r="F35" s="2"/>
      <c r="G35" s="167" t="s">
        <v>141</v>
      </c>
      <c r="H35" s="168"/>
      <c r="I35" s="168"/>
      <c r="J35" s="169"/>
      <c r="K35" s="170"/>
      <c r="L35" s="171"/>
    </row>
    <row r="36" spans="1:12" ht="18.75" customHeight="1" thickBot="1" x14ac:dyDescent="0.35"/>
    <row r="37" spans="1:12" s="58" customFormat="1" ht="15.6" x14ac:dyDescent="0.3">
      <c r="A37" s="172" t="s">
        <v>128</v>
      </c>
      <c r="B37" s="173"/>
      <c r="C37" s="174"/>
      <c r="D37" s="182" t="s">
        <v>126</v>
      </c>
      <c r="E37" s="182"/>
      <c r="F37" s="182"/>
      <c r="G37" s="182"/>
      <c r="H37" s="182"/>
      <c r="I37" s="77" t="s">
        <v>124</v>
      </c>
      <c r="J37" s="77" t="s">
        <v>107</v>
      </c>
      <c r="K37" s="152" t="s">
        <v>108</v>
      </c>
      <c r="L37" s="155"/>
    </row>
    <row r="38" spans="1:12" ht="15" customHeight="1" x14ac:dyDescent="0.3">
      <c r="A38" s="88" t="s">
        <v>14</v>
      </c>
      <c r="B38" s="89"/>
      <c r="C38" s="89"/>
      <c r="D38" s="183"/>
      <c r="E38" s="179"/>
      <c r="F38" s="179"/>
      <c r="G38" s="179"/>
      <c r="H38" s="179"/>
      <c r="I38" s="62"/>
      <c r="J38" s="63"/>
      <c r="K38" s="148"/>
      <c r="L38" s="149"/>
    </row>
    <row r="39" spans="1:12" x14ac:dyDescent="0.3">
      <c r="A39" s="85" t="s">
        <v>15</v>
      </c>
      <c r="B39" s="86"/>
      <c r="C39" s="86"/>
      <c r="D39" s="181"/>
      <c r="E39" s="143"/>
      <c r="F39" s="143"/>
      <c r="G39" s="143"/>
      <c r="H39" s="143"/>
      <c r="I39" s="60"/>
      <c r="J39" s="74"/>
      <c r="K39" s="148"/>
      <c r="L39" s="149"/>
    </row>
    <row r="40" spans="1:12" x14ac:dyDescent="0.3">
      <c r="A40" s="85" t="s">
        <v>16</v>
      </c>
      <c r="B40" s="86"/>
      <c r="C40" s="86"/>
      <c r="D40" s="181"/>
      <c r="E40" s="143"/>
      <c r="F40" s="143"/>
      <c r="G40" s="143"/>
      <c r="H40" s="143"/>
      <c r="I40" s="61"/>
      <c r="J40" s="74"/>
      <c r="K40" s="148"/>
      <c r="L40" s="149"/>
    </row>
    <row r="41" spans="1:12" x14ac:dyDescent="0.3">
      <c r="A41" s="85" t="s">
        <v>17</v>
      </c>
      <c r="B41" s="86"/>
      <c r="C41" s="86"/>
      <c r="D41" s="181"/>
      <c r="E41" s="143"/>
      <c r="F41" s="143"/>
      <c r="G41" s="143"/>
      <c r="H41" s="143"/>
      <c r="I41" s="5"/>
      <c r="J41" s="74"/>
      <c r="K41" s="148"/>
      <c r="L41" s="149"/>
    </row>
    <row r="42" spans="1:12" x14ac:dyDescent="0.3">
      <c r="A42" s="85" t="s">
        <v>18</v>
      </c>
      <c r="B42" s="86"/>
      <c r="C42" s="86"/>
      <c r="D42" s="181"/>
      <c r="E42" s="143"/>
      <c r="F42" s="143"/>
      <c r="G42" s="143"/>
      <c r="H42" s="143"/>
      <c r="I42" s="80"/>
      <c r="J42" s="74"/>
      <c r="K42" s="148"/>
      <c r="L42" s="149"/>
    </row>
    <row r="43" spans="1:12" ht="12.75" customHeight="1" thickBot="1" x14ac:dyDescent="0.35">
      <c r="A43" s="81" t="s">
        <v>19</v>
      </c>
      <c r="B43" s="82"/>
      <c r="C43" s="82"/>
      <c r="D43" s="187"/>
      <c r="E43" s="160"/>
      <c r="F43" s="160"/>
      <c r="G43" s="176"/>
      <c r="H43" s="176"/>
      <c r="I43" s="71"/>
      <c r="J43" s="76"/>
      <c r="K43" s="188"/>
      <c r="L43" s="189"/>
    </row>
    <row r="44" spans="1:12" ht="18" customHeight="1" thickBot="1" x14ac:dyDescent="0.35">
      <c r="F44" s="2"/>
      <c r="G44" s="167" t="s">
        <v>141</v>
      </c>
      <c r="H44" s="168"/>
      <c r="I44" s="168"/>
      <c r="J44" s="169"/>
      <c r="K44" s="170"/>
      <c r="L44" s="171"/>
    </row>
    <row r="45" spans="1:12" ht="11.25" customHeight="1" x14ac:dyDescent="0.3">
      <c r="F45" s="2"/>
      <c r="G45" s="94"/>
      <c r="H45" s="94"/>
      <c r="I45" s="94"/>
      <c r="J45" s="2"/>
      <c r="K45" s="6"/>
      <c r="L45" s="6"/>
    </row>
    <row r="46" spans="1:12" ht="18" customHeight="1" thickBot="1" x14ac:dyDescent="0.35">
      <c r="H46" s="190" t="s">
        <v>144</v>
      </c>
      <c r="I46" s="190"/>
      <c r="J46" s="190"/>
      <c r="K46" s="190"/>
      <c r="L46" s="190"/>
    </row>
    <row r="47" spans="1:12" ht="15" customHeight="1" thickBot="1" x14ac:dyDescent="0.35">
      <c r="B47" s="2"/>
      <c r="E47" s="93"/>
      <c r="F47" s="93"/>
      <c r="G47" s="110" t="s">
        <v>140</v>
      </c>
      <c r="H47" s="191" t="s">
        <v>116</v>
      </c>
      <c r="I47" s="192"/>
      <c r="J47" s="192"/>
      <c r="K47" s="192"/>
      <c r="L47" s="193"/>
    </row>
    <row r="48" spans="1:12" s="58" customFormat="1" ht="15.6" x14ac:dyDescent="0.3">
      <c r="A48" s="150" t="s">
        <v>129</v>
      </c>
      <c r="B48" s="151"/>
      <c r="C48" s="151"/>
      <c r="D48" s="77" t="s">
        <v>120</v>
      </c>
      <c r="E48" s="77" t="s">
        <v>121</v>
      </c>
      <c r="F48" s="77" t="s">
        <v>123</v>
      </c>
      <c r="G48" s="77" t="s">
        <v>110</v>
      </c>
      <c r="H48" s="77" t="s">
        <v>124</v>
      </c>
      <c r="I48" s="77" t="s">
        <v>108</v>
      </c>
      <c r="J48" s="75" t="s">
        <v>125</v>
      </c>
      <c r="K48" s="75"/>
      <c r="L48" s="67"/>
    </row>
    <row r="49" spans="1:12" x14ac:dyDescent="0.3">
      <c r="A49" s="65" t="s">
        <v>20</v>
      </c>
      <c r="B49" s="5"/>
      <c r="C49" s="5"/>
      <c r="D49" s="80"/>
      <c r="E49" s="80"/>
      <c r="F49" s="80"/>
      <c r="G49" s="80"/>
      <c r="H49" s="80"/>
      <c r="I49" s="80"/>
      <c r="J49" s="181"/>
      <c r="K49" s="143"/>
      <c r="L49" s="184"/>
    </row>
    <row r="50" spans="1:12" x14ac:dyDescent="0.3">
      <c r="A50" s="65" t="s">
        <v>21</v>
      </c>
      <c r="B50" s="5"/>
      <c r="C50" s="5"/>
      <c r="D50" s="80"/>
      <c r="E50" s="80"/>
      <c r="F50" s="80"/>
      <c r="G50" s="80"/>
      <c r="H50" s="80"/>
      <c r="I50" s="80"/>
      <c r="J50" s="181"/>
      <c r="K50" s="143"/>
      <c r="L50" s="184"/>
    </row>
    <row r="51" spans="1:12" x14ac:dyDescent="0.3">
      <c r="A51" s="65" t="s">
        <v>23</v>
      </c>
      <c r="B51" s="5"/>
      <c r="C51" s="5"/>
      <c r="D51" s="80"/>
      <c r="E51" s="80"/>
      <c r="F51" s="80"/>
      <c r="G51" s="80"/>
      <c r="H51" s="80"/>
      <c r="I51" s="5"/>
      <c r="J51" s="181"/>
      <c r="K51" s="143"/>
      <c r="L51" s="184"/>
    </row>
    <row r="52" spans="1:12" x14ac:dyDescent="0.3">
      <c r="A52" s="185"/>
      <c r="B52" s="186"/>
      <c r="C52" s="5"/>
      <c r="D52" s="80"/>
      <c r="E52" s="80"/>
      <c r="F52" s="80"/>
      <c r="G52" s="80"/>
      <c r="H52" s="80"/>
      <c r="I52" s="5"/>
      <c r="J52" s="181"/>
      <c r="K52" s="143"/>
      <c r="L52" s="184"/>
    </row>
    <row r="53" spans="1:12" ht="12.75" customHeight="1" thickBot="1" x14ac:dyDescent="0.35">
      <c r="A53" s="66" t="s">
        <v>25</v>
      </c>
      <c r="B53" s="40"/>
      <c r="C53" s="40"/>
      <c r="D53" s="39" t="s">
        <v>26</v>
      </c>
      <c r="E53" s="78"/>
      <c r="F53" s="39" t="s">
        <v>27</v>
      </c>
      <c r="G53" s="78"/>
      <c r="H53" s="39" t="s">
        <v>148</v>
      </c>
      <c r="I53" s="40"/>
      <c r="J53" s="187" t="s">
        <v>149</v>
      </c>
      <c r="K53" s="160"/>
      <c r="L53" s="212"/>
    </row>
    <row r="54" spans="1:12" ht="16.2" thickBot="1" x14ac:dyDescent="0.35">
      <c r="F54" s="2"/>
      <c r="G54" s="167" t="s">
        <v>141</v>
      </c>
      <c r="H54" s="168"/>
      <c r="I54" s="168"/>
      <c r="J54" s="169"/>
      <c r="K54" s="170"/>
      <c r="L54" s="171"/>
    </row>
    <row r="56" spans="1:12" ht="14.4" thickBot="1" x14ac:dyDescent="0.35"/>
    <row r="57" spans="1:12" ht="15" customHeight="1" x14ac:dyDescent="0.3">
      <c r="A57" s="213" t="s">
        <v>118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5"/>
    </row>
    <row r="58" spans="1:12" ht="15" customHeight="1" x14ac:dyDescent="0.3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8"/>
    </row>
    <row r="59" spans="1:12" ht="15" customHeight="1" x14ac:dyDescent="0.3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8"/>
    </row>
    <row r="60" spans="1:12" ht="15" customHeight="1" x14ac:dyDescent="0.3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8"/>
    </row>
    <row r="61" spans="1:12" ht="15" customHeight="1" x14ac:dyDescent="0.3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8"/>
    </row>
    <row r="62" spans="1:12" ht="15" customHeight="1" thickBot="1" x14ac:dyDescent="0.35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1"/>
    </row>
    <row r="64" spans="1:12" ht="14.4" thickBot="1" x14ac:dyDescent="0.35"/>
    <row r="65" spans="1:12" s="72" customFormat="1" ht="18" customHeight="1" x14ac:dyDescent="0.3">
      <c r="A65" s="199" t="s">
        <v>30</v>
      </c>
      <c r="B65" s="200"/>
      <c r="C65" s="200"/>
      <c r="D65" s="200"/>
      <c r="E65" s="200"/>
      <c r="F65" s="200"/>
      <c r="G65" s="200"/>
      <c r="H65" s="200"/>
      <c r="I65" s="222"/>
      <c r="J65" s="58"/>
      <c r="K65" s="58"/>
      <c r="L65" s="58"/>
    </row>
    <row r="66" spans="1:12" s="72" customFormat="1" ht="6.75" customHeight="1" x14ac:dyDescent="0.3">
      <c r="A66" s="223"/>
      <c r="B66" s="224"/>
      <c r="C66" s="224"/>
      <c r="D66" s="224"/>
      <c r="E66" s="224"/>
      <c r="F66" s="224"/>
      <c r="G66" s="224"/>
      <c r="H66" s="224"/>
      <c r="I66" s="225"/>
      <c r="J66" s="58"/>
      <c r="K66" s="58"/>
      <c r="L66" s="58"/>
    </row>
    <row r="67" spans="1:12" x14ac:dyDescent="0.3">
      <c r="A67" s="64" t="s">
        <v>31</v>
      </c>
      <c r="B67" s="2"/>
      <c r="C67" s="2"/>
      <c r="D67" s="2"/>
      <c r="E67" s="6" t="s">
        <v>119</v>
      </c>
      <c r="F67" s="6"/>
      <c r="I67" s="37"/>
      <c r="L67" s="1"/>
    </row>
    <row r="68" spans="1:12" x14ac:dyDescent="0.3">
      <c r="A68" s="91"/>
      <c r="E68" s="6"/>
      <c r="I68" s="37"/>
      <c r="L68" s="1"/>
    </row>
    <row r="69" spans="1:12" x14ac:dyDescent="0.3">
      <c r="A69" s="91"/>
      <c r="C69" s="6" t="s">
        <v>33</v>
      </c>
      <c r="D69" s="2"/>
      <c r="F69" s="2"/>
      <c r="G69" s="6" t="s">
        <v>33</v>
      </c>
      <c r="H69" s="2"/>
      <c r="I69" s="37"/>
      <c r="J69" s="2"/>
      <c r="L69" s="1"/>
    </row>
    <row r="70" spans="1:12" x14ac:dyDescent="0.3">
      <c r="A70" s="91"/>
      <c r="C70" s="6" t="s">
        <v>32</v>
      </c>
      <c r="D70" s="16"/>
      <c r="E70" s="6" t="s">
        <v>78</v>
      </c>
      <c r="F70" s="18"/>
      <c r="G70" s="6" t="s">
        <v>13</v>
      </c>
      <c r="H70" s="6"/>
      <c r="I70" s="37"/>
      <c r="J70" s="23"/>
      <c r="L70" s="1"/>
    </row>
    <row r="71" spans="1:12" x14ac:dyDescent="0.3">
      <c r="A71" s="64" t="s">
        <v>131</v>
      </c>
      <c r="B71" s="2"/>
      <c r="C71" s="97"/>
      <c r="D71" s="18"/>
      <c r="E71" s="16">
        <v>12</v>
      </c>
      <c r="F71" s="18" t="s">
        <v>34</v>
      </c>
      <c r="G71" s="108">
        <f>C71*E71/12</f>
        <v>0</v>
      </c>
      <c r="H71" s="20"/>
      <c r="I71" s="37"/>
      <c r="J71" s="20"/>
      <c r="L71" s="1"/>
    </row>
    <row r="72" spans="1:12" x14ac:dyDescent="0.3">
      <c r="A72" s="64"/>
      <c r="B72" s="2"/>
      <c r="C72" s="49"/>
      <c r="D72" s="18"/>
      <c r="E72" s="16"/>
      <c r="F72" s="18"/>
      <c r="G72" s="19"/>
      <c r="H72" s="20"/>
      <c r="I72" s="37"/>
      <c r="J72" s="20"/>
      <c r="L72" s="1"/>
    </row>
    <row r="73" spans="1:12" x14ac:dyDescent="0.3">
      <c r="A73" s="64" t="s">
        <v>111</v>
      </c>
      <c r="B73" s="2"/>
      <c r="C73" s="43"/>
      <c r="D73" s="16"/>
      <c r="E73" s="16"/>
      <c r="F73" s="18"/>
      <c r="G73" s="21"/>
      <c r="H73" s="22"/>
      <c r="I73" s="56"/>
      <c r="J73" s="22"/>
      <c r="L73" s="98"/>
    </row>
    <row r="74" spans="1:12" x14ac:dyDescent="0.3">
      <c r="A74" s="195" t="s">
        <v>93</v>
      </c>
      <c r="B74" s="196"/>
      <c r="E74" s="6"/>
      <c r="G74" s="6"/>
      <c r="H74" s="30"/>
      <c r="I74" s="57"/>
      <c r="L74" s="1"/>
    </row>
    <row r="75" spans="1:12" x14ac:dyDescent="0.3">
      <c r="A75" s="64"/>
      <c r="B75" s="2"/>
      <c r="C75" s="23" t="s">
        <v>79</v>
      </c>
      <c r="D75" s="16"/>
      <c r="E75" s="18" t="s">
        <v>89</v>
      </c>
      <c r="F75" s="6"/>
      <c r="G75" s="6"/>
      <c r="I75" s="37"/>
      <c r="L75" s="1"/>
    </row>
    <row r="76" spans="1:12" x14ac:dyDescent="0.3">
      <c r="A76" s="102" t="s">
        <v>35</v>
      </c>
      <c r="B76" s="6"/>
      <c r="C76" s="32">
        <f>$G$71</f>
        <v>0</v>
      </c>
      <c r="D76" s="16" t="s">
        <v>22</v>
      </c>
      <c r="E76" s="50">
        <f>C73</f>
        <v>0</v>
      </c>
      <c r="F76" s="6" t="s">
        <v>34</v>
      </c>
      <c r="G76" s="29">
        <f>C76*E76</f>
        <v>0</v>
      </c>
      <c r="H76" s="2" t="s">
        <v>122</v>
      </c>
      <c r="I76" s="37"/>
      <c r="L76" s="1"/>
    </row>
    <row r="77" spans="1:12" x14ac:dyDescent="0.3">
      <c r="A77" s="102"/>
      <c r="B77" s="6"/>
      <c r="C77" s="103"/>
      <c r="D77" s="16"/>
      <c r="E77" s="104"/>
      <c r="F77" s="6"/>
      <c r="G77" s="55"/>
      <c r="H77" s="111" t="s">
        <v>143</v>
      </c>
      <c r="I77" s="37"/>
      <c r="L77" s="1"/>
    </row>
    <row r="78" spans="1:12" x14ac:dyDescent="0.3">
      <c r="A78" s="91"/>
      <c r="B78" s="96" t="s">
        <v>142</v>
      </c>
      <c r="G78" s="44"/>
      <c r="I78" s="37"/>
      <c r="L78" s="1"/>
    </row>
    <row r="79" spans="1:12" x14ac:dyDescent="0.3">
      <c r="A79" s="64" t="s">
        <v>132</v>
      </c>
      <c r="B79" s="45"/>
      <c r="G79" s="44"/>
      <c r="I79" s="37"/>
      <c r="L79" s="1"/>
    </row>
    <row r="80" spans="1:12" x14ac:dyDescent="0.3">
      <c r="A80" s="64"/>
      <c r="G80" s="44"/>
      <c r="I80" s="37"/>
      <c r="L80" s="1"/>
    </row>
    <row r="81" spans="1:13" x14ac:dyDescent="0.3">
      <c r="A81" s="197" t="s">
        <v>133</v>
      </c>
      <c r="B81" s="198"/>
      <c r="C81" s="23" t="s">
        <v>90</v>
      </c>
      <c r="D81" s="16"/>
      <c r="E81" s="23" t="s">
        <v>36</v>
      </c>
      <c r="G81" s="44"/>
      <c r="I81" s="37"/>
      <c r="L81" s="1"/>
    </row>
    <row r="82" spans="1:13" ht="12.75" customHeight="1" thickBot="1" x14ac:dyDescent="0.35">
      <c r="A82" s="46"/>
      <c r="B82" s="47"/>
      <c r="C82" s="48" t="e">
        <f>VLOOKUP(B79,LandValue,2)</f>
        <v>#N/A</v>
      </c>
      <c r="D82" s="47"/>
      <c r="E82" s="114">
        <f>$H$11</f>
        <v>0</v>
      </c>
      <c r="F82" s="68" t="s">
        <v>34</v>
      </c>
      <c r="G82" s="109" t="e">
        <f>IF((C82*E82&gt;=G76*0.5),G76*0.5,C82*E82)</f>
        <v>#N/A</v>
      </c>
      <c r="H82" s="105" t="s">
        <v>71</v>
      </c>
      <c r="I82" s="106"/>
      <c r="L82" s="1"/>
    </row>
    <row r="83" spans="1:13" s="52" customFormat="1" ht="16.5" customHeight="1" x14ac:dyDescent="0.3">
      <c r="A83" s="51" t="s">
        <v>137</v>
      </c>
      <c r="C83" s="53"/>
      <c r="D83" s="51"/>
      <c r="E83" s="51"/>
      <c r="F83" s="51"/>
      <c r="G83" s="51"/>
      <c r="H83" s="54"/>
      <c r="I83" s="54"/>
    </row>
    <row r="84" spans="1:13" s="52" customFormat="1" ht="12" customHeight="1" thickBot="1" x14ac:dyDescent="0.35">
      <c r="A84" s="51"/>
      <c r="C84" s="53"/>
      <c r="D84" s="51"/>
      <c r="E84" s="51"/>
      <c r="F84" s="51"/>
      <c r="G84" s="51"/>
      <c r="H84" s="54"/>
      <c r="I84" s="54"/>
    </row>
    <row r="85" spans="1:13" ht="14.25" customHeight="1" x14ac:dyDescent="0.3">
      <c r="A85" s="199" t="s">
        <v>91</v>
      </c>
      <c r="B85" s="200"/>
      <c r="C85" s="200"/>
      <c r="D85" s="200"/>
      <c r="E85" s="200"/>
      <c r="F85" s="200"/>
      <c r="G85" s="200"/>
      <c r="H85" s="201" t="s">
        <v>136</v>
      </c>
      <c r="I85" s="202"/>
      <c r="J85" s="202"/>
      <c r="K85" s="202"/>
      <c r="L85" s="203"/>
      <c r="M85" s="16"/>
    </row>
    <row r="86" spans="1:13" ht="9" customHeight="1" x14ac:dyDescent="0.3">
      <c r="A86" s="91"/>
      <c r="B86" s="6"/>
      <c r="C86" s="23"/>
      <c r="D86" s="2"/>
      <c r="E86" s="24"/>
      <c r="H86" s="204"/>
      <c r="I86" s="205"/>
      <c r="J86" s="205"/>
      <c r="K86" s="205"/>
      <c r="L86" s="206"/>
      <c r="M86" s="16"/>
    </row>
    <row r="87" spans="1:13" ht="14.25" customHeight="1" x14ac:dyDescent="0.3">
      <c r="A87" s="210" t="s">
        <v>151</v>
      </c>
      <c r="B87" s="211"/>
      <c r="C87" s="211"/>
      <c r="D87" s="211"/>
      <c r="E87" s="211"/>
      <c r="F87" s="211"/>
      <c r="G87" s="211"/>
      <c r="H87" s="204"/>
      <c r="I87" s="205"/>
      <c r="J87" s="205"/>
      <c r="K87" s="205"/>
      <c r="L87" s="206"/>
      <c r="M87" s="16"/>
    </row>
    <row r="88" spans="1:13" ht="9" customHeight="1" x14ac:dyDescent="0.3">
      <c r="A88" s="91"/>
      <c r="B88" s="25"/>
      <c r="C88" s="2"/>
      <c r="D88" s="2"/>
      <c r="E88" s="24"/>
      <c r="H88" s="204"/>
      <c r="I88" s="205"/>
      <c r="J88" s="205"/>
      <c r="K88" s="205"/>
      <c r="L88" s="206"/>
      <c r="M88" s="16"/>
    </row>
    <row r="89" spans="1:13" ht="27.6" x14ac:dyDescent="0.3">
      <c r="A89" s="91"/>
      <c r="B89" s="26" t="s">
        <v>72</v>
      </c>
      <c r="C89" s="89"/>
      <c r="D89" s="26" t="s">
        <v>92</v>
      </c>
      <c r="E89" s="26"/>
      <c r="F89" s="26" t="s">
        <v>37</v>
      </c>
      <c r="H89" s="204"/>
      <c r="I89" s="205"/>
      <c r="J89" s="205"/>
      <c r="K89" s="205"/>
      <c r="L89" s="206"/>
    </row>
    <row r="90" spans="1:13" ht="19.5" customHeight="1" x14ac:dyDescent="0.3">
      <c r="A90" s="91"/>
      <c r="B90" s="29" t="e">
        <f>G82</f>
        <v>#N/A</v>
      </c>
      <c r="C90" s="55" t="s">
        <v>73</v>
      </c>
      <c r="D90" s="29" t="e">
        <f>F90-B90</f>
        <v>#N/A</v>
      </c>
      <c r="E90" s="44" t="s">
        <v>34</v>
      </c>
      <c r="F90" s="29">
        <f>G76</f>
        <v>0</v>
      </c>
      <c r="G90" s="2"/>
      <c r="H90" s="204"/>
      <c r="I90" s="205"/>
      <c r="J90" s="205"/>
      <c r="K90" s="205"/>
      <c r="L90" s="206"/>
    </row>
    <row r="91" spans="1:13" ht="9.75" customHeight="1" thickBot="1" x14ac:dyDescent="0.35">
      <c r="A91" s="38"/>
      <c r="B91" s="41"/>
      <c r="C91" s="41"/>
      <c r="D91" s="41"/>
      <c r="E91" s="41"/>
      <c r="F91" s="42"/>
      <c r="G91" s="68"/>
      <c r="H91" s="207"/>
      <c r="I91" s="208"/>
      <c r="J91" s="208"/>
      <c r="K91" s="208"/>
      <c r="L91" s="209"/>
    </row>
    <row r="93" spans="1:13" s="92" customFormat="1" x14ac:dyDescent="0.3">
      <c r="A93" s="31"/>
      <c r="L93" s="27"/>
    </row>
    <row r="94" spans="1:13" s="92" customFormat="1" x14ac:dyDescent="0.3">
      <c r="A94" s="194"/>
      <c r="B94" s="194"/>
      <c r="C94" s="194"/>
      <c r="D94" s="194"/>
      <c r="L94" s="27"/>
    </row>
    <row r="95" spans="1:13" s="92" customFormat="1" x14ac:dyDescent="0.3">
      <c r="A95" s="194"/>
      <c r="B95" s="194"/>
      <c r="C95" s="194"/>
      <c r="D95" s="194"/>
      <c r="L95" s="27"/>
    </row>
  </sheetData>
  <sheetProtection algorithmName="SHA-512" hashValue="xKMue4DEzsy9yjNe2vInc+e9p+JaSV/VnC4KxgosC9KNjYEmsQL6Vzg0Nx9VlZjb2cZbn2PQkEa96Xav6iSPfQ==" saltValue="HNyhzhWATRoTsZRaF0jypg==" spinCount="100000" sheet="1" insertRows="0"/>
  <mergeCells count="105">
    <mergeCell ref="A94:D94"/>
    <mergeCell ref="A95:D95"/>
    <mergeCell ref="A74:B74"/>
    <mergeCell ref="A81:B81"/>
    <mergeCell ref="A85:G85"/>
    <mergeCell ref="H85:L85"/>
    <mergeCell ref="H86:L91"/>
    <mergeCell ref="A87:G87"/>
    <mergeCell ref="J53:L53"/>
    <mergeCell ref="G54:I54"/>
    <mergeCell ref="J54:L54"/>
    <mergeCell ref="A57:L62"/>
    <mergeCell ref="A65:I65"/>
    <mergeCell ref="A66:I66"/>
    <mergeCell ref="A48:C48"/>
    <mergeCell ref="J49:L49"/>
    <mergeCell ref="J50:L50"/>
    <mergeCell ref="J51:L51"/>
    <mergeCell ref="A52:B52"/>
    <mergeCell ref="J52:L52"/>
    <mergeCell ref="D43:H43"/>
    <mergeCell ref="K43:L43"/>
    <mergeCell ref="G44:I44"/>
    <mergeCell ref="J44:L44"/>
    <mergeCell ref="H46:L46"/>
    <mergeCell ref="H47:L47"/>
    <mergeCell ref="D40:H40"/>
    <mergeCell ref="K40:L40"/>
    <mergeCell ref="D41:H41"/>
    <mergeCell ref="K41:L41"/>
    <mergeCell ref="D42:H42"/>
    <mergeCell ref="K42:L42"/>
    <mergeCell ref="A37:C37"/>
    <mergeCell ref="D37:H37"/>
    <mergeCell ref="K37:L37"/>
    <mergeCell ref="D38:H38"/>
    <mergeCell ref="K38:L38"/>
    <mergeCell ref="D39:H39"/>
    <mergeCell ref="K39:L39"/>
    <mergeCell ref="A33:C33"/>
    <mergeCell ref="K33:L33"/>
    <mergeCell ref="A34:C34"/>
    <mergeCell ref="K34:L34"/>
    <mergeCell ref="G35:I35"/>
    <mergeCell ref="J35:L35"/>
    <mergeCell ref="A30:C30"/>
    <mergeCell ref="K30:L30"/>
    <mergeCell ref="A31:C31"/>
    <mergeCell ref="K31:L31"/>
    <mergeCell ref="A32:C32"/>
    <mergeCell ref="K32:L32"/>
    <mergeCell ref="A26:C26"/>
    <mergeCell ref="E26:I26"/>
    <mergeCell ref="K26:L26"/>
    <mergeCell ref="G27:I27"/>
    <mergeCell ref="J27:L27"/>
    <mergeCell ref="A29:C29"/>
    <mergeCell ref="E29:I29"/>
    <mergeCell ref="K29:L29"/>
    <mergeCell ref="A24:C24"/>
    <mergeCell ref="E24:I24"/>
    <mergeCell ref="K24:L24"/>
    <mergeCell ref="A25:C25"/>
    <mergeCell ref="E25:I25"/>
    <mergeCell ref="K25:L25"/>
    <mergeCell ref="A22:C22"/>
    <mergeCell ref="E22:I22"/>
    <mergeCell ref="K22:L22"/>
    <mergeCell ref="A23:C23"/>
    <mergeCell ref="E23:I23"/>
    <mergeCell ref="K23:L23"/>
    <mergeCell ref="A20:C20"/>
    <mergeCell ref="E20:I20"/>
    <mergeCell ref="K20:L20"/>
    <mergeCell ref="A21:C21"/>
    <mergeCell ref="E21:I21"/>
    <mergeCell ref="K21:L21"/>
    <mergeCell ref="A18:C18"/>
    <mergeCell ref="E18:I18"/>
    <mergeCell ref="K18:L18"/>
    <mergeCell ref="A19:C19"/>
    <mergeCell ref="E19:I19"/>
    <mergeCell ref="K19:L19"/>
    <mergeCell ref="A16:C16"/>
    <mergeCell ref="E16:I16"/>
    <mergeCell ref="K16:L16"/>
    <mergeCell ref="A17:C17"/>
    <mergeCell ref="E17:I17"/>
    <mergeCell ref="K17:L17"/>
    <mergeCell ref="F7:G7"/>
    <mergeCell ref="I7:I8"/>
    <mergeCell ref="J7:K8"/>
    <mergeCell ref="F8:G8"/>
    <mergeCell ref="F9:G9"/>
    <mergeCell ref="I9:I10"/>
    <mergeCell ref="J9:K10"/>
    <mergeCell ref="F10:G10"/>
    <mergeCell ref="A1:L1"/>
    <mergeCell ref="A2:L2"/>
    <mergeCell ref="F4:G4"/>
    <mergeCell ref="I4:K4"/>
    <mergeCell ref="F5:G5"/>
    <mergeCell ref="I5:I6"/>
    <mergeCell ref="J5:K6"/>
    <mergeCell ref="F6:G6"/>
  </mergeCells>
  <dataValidations count="2">
    <dataValidation type="list" allowBlank="1" showInputMessage="1" showErrorMessage="1" sqref="B79" xr:uid="{80518C1C-BD4E-435B-89E4-A41EB4BACCC4}">
      <formula1>District</formula1>
    </dataValidation>
    <dataValidation type="list" allowBlank="1" showInputMessage="1" showErrorMessage="1" sqref="H47" xr:uid="{5198F7E4-7CF8-4DD7-91C3-D22A063A7788}">
      <formula1>MillType</formula1>
    </dataValidation>
  </dataValidations>
  <printOptions horizontalCentered="1"/>
  <pageMargins left="0.45" right="0.45" top="0.5" bottom="0.5" header="0.3" footer="0.3"/>
  <pageSetup scale="86" fitToHeight="3" orientation="landscape" r:id="rId1"/>
  <headerFooter>
    <oddHeader xml:space="preserve">&amp;R&amp;9Revised November 2022&amp;11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6"/>
  <sheetViews>
    <sheetView topLeftCell="G1" workbookViewId="0">
      <selection activeCell="G1" sqref="A1:XFD1048576"/>
    </sheetView>
  </sheetViews>
  <sheetFormatPr defaultColWidth="11.44140625" defaultRowHeight="14.4" x14ac:dyDescent="0.3"/>
  <cols>
    <col min="1" max="1" width="0" hidden="1" customWidth="1"/>
    <col min="2" max="3" width="11.33203125" hidden="1" customWidth="1"/>
    <col min="4" max="6" width="11.44140625" hidden="1" customWidth="1"/>
  </cols>
  <sheetData>
    <row r="3" spans="3:6" x14ac:dyDescent="0.3">
      <c r="C3" t="s">
        <v>113</v>
      </c>
      <c r="E3" s="226" t="s">
        <v>112</v>
      </c>
      <c r="F3" s="226"/>
    </row>
    <row r="5" spans="3:6" x14ac:dyDescent="0.3">
      <c r="C5" s="10" t="s">
        <v>84</v>
      </c>
      <c r="E5" s="7" t="s">
        <v>84</v>
      </c>
      <c r="F5" s="13">
        <v>2350</v>
      </c>
    </row>
    <row r="6" spans="3:6" x14ac:dyDescent="0.3">
      <c r="C6" s="11" t="s">
        <v>87</v>
      </c>
      <c r="E6" s="8" t="s">
        <v>87</v>
      </c>
      <c r="F6" s="14">
        <v>3570</v>
      </c>
    </row>
    <row r="7" spans="3:6" x14ac:dyDescent="0.3">
      <c r="C7" s="11" t="s">
        <v>83</v>
      </c>
      <c r="E7" s="8" t="s">
        <v>83</v>
      </c>
      <c r="F7" s="14">
        <v>2550</v>
      </c>
    </row>
    <row r="8" spans="3:6" x14ac:dyDescent="0.3">
      <c r="C8" s="11" t="s">
        <v>86</v>
      </c>
      <c r="E8" s="8" t="s">
        <v>86</v>
      </c>
      <c r="F8" s="14">
        <v>4530</v>
      </c>
    </row>
    <row r="9" spans="3:6" x14ac:dyDescent="0.3">
      <c r="C9" s="11" t="s">
        <v>80</v>
      </c>
      <c r="E9" s="8" t="s">
        <v>80</v>
      </c>
      <c r="F9" s="14">
        <v>1680</v>
      </c>
    </row>
    <row r="10" spans="3:6" x14ac:dyDescent="0.3">
      <c r="C10" s="11" t="s">
        <v>85</v>
      </c>
      <c r="E10" s="8" t="s">
        <v>85</v>
      </c>
      <c r="F10" s="14">
        <v>2390</v>
      </c>
    </row>
    <row r="11" spans="3:6" x14ac:dyDescent="0.3">
      <c r="C11" s="11" t="s">
        <v>88</v>
      </c>
      <c r="E11" s="8" t="s">
        <v>88</v>
      </c>
      <c r="F11" s="14">
        <v>2830</v>
      </c>
    </row>
    <row r="12" spans="3:6" x14ac:dyDescent="0.3">
      <c r="C12" s="11" t="s">
        <v>82</v>
      </c>
      <c r="E12" s="8" t="s">
        <v>82</v>
      </c>
      <c r="F12" s="14">
        <v>1510</v>
      </c>
    </row>
    <row r="13" spans="3:6" x14ac:dyDescent="0.3">
      <c r="C13" s="12" t="s">
        <v>81</v>
      </c>
      <c r="E13" s="9" t="s">
        <v>81</v>
      </c>
      <c r="F13" s="15">
        <v>1550</v>
      </c>
    </row>
    <row r="15" spans="3:6" x14ac:dyDescent="0.3">
      <c r="F15" t="s">
        <v>156</v>
      </c>
    </row>
    <row r="16" spans="3:6" x14ac:dyDescent="0.3">
      <c r="F16" t="s">
        <v>157</v>
      </c>
    </row>
  </sheetData>
  <sheetProtection algorithmName="SHA-512" hashValue="aS0kN0mxnFPT05GOC8Tdybqxly/zTZSaKoroxhtnOrnM4F+qeSrAN3cxmkT1Ixm3rU+4RvGUIL0vHs1d3Fuymw==" saltValue="XgF2mfurEq8HcHgegsvYPw==" spinCount="100000" sheet="1" objects="1" scenarios="1"/>
  <sortState xmlns:xlrd2="http://schemas.microsoft.com/office/spreadsheetml/2017/richdata2" ref="C5:C13">
    <sortCondition ref="C5:C13"/>
  </sortState>
  <mergeCells count="1">
    <mergeCell ref="E3:F3"/>
  </mergeCells>
  <pageMargins left="0.75" right="0.75" top="1" bottom="1" header="0.5" footer="0.5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7"/>
  <sheetViews>
    <sheetView topLeftCell="B1" workbookViewId="0">
      <selection activeCell="G1" sqref="A1:XFD1048576"/>
    </sheetView>
  </sheetViews>
  <sheetFormatPr defaultColWidth="6" defaultRowHeight="14.4" x14ac:dyDescent="0.3"/>
  <cols>
    <col min="1" max="1" width="42.44140625" hidden="1" customWidth="1"/>
  </cols>
  <sheetData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94</v>
      </c>
    </row>
    <row r="6" spans="1:1" x14ac:dyDescent="0.3">
      <c r="A6" t="s">
        <v>114</v>
      </c>
    </row>
    <row r="7" spans="1:1" x14ac:dyDescent="0.3">
      <c r="A7" t="s">
        <v>117</v>
      </c>
    </row>
  </sheetData>
  <sheetProtection algorithmName="SHA-512" hashValue="/lTQS04kArCFGqtEDZTY+DYi6k4OFa8OyY6yrfBlZQzz1Gwn14VCGPmCG/y55KpwUPnN9il1zicPnf/fTPYnMg==" saltValue="hpkSmdZVTuTrRX3/15OG5g==" spinCount="100000" sheet="1" objects="1" scenarios="1"/>
  <sortState xmlns:xlrd2="http://schemas.microsoft.com/office/spreadsheetml/2017/richdata2" ref="A3:A6">
    <sortCondition ref="A3: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PVD2024 Example</vt:lpstr>
      <vt:lpstr>PVD2024 Worksheet</vt:lpstr>
      <vt:lpstr>LandValueSheet</vt:lpstr>
      <vt:lpstr>Mill Types</vt:lpstr>
      <vt:lpstr>District</vt:lpstr>
      <vt:lpstr>LandValue</vt:lpstr>
      <vt:lpstr>'Mill Types'!MillType</vt:lpstr>
      <vt:lpstr>MillType</vt:lpstr>
      <vt:lpstr>'PVD2024 Example'!Print_Area</vt:lpstr>
      <vt:lpstr>'PVD2024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cpetty</dc:creator>
  <cp:lastModifiedBy>Bob Kent [KDOR]</cp:lastModifiedBy>
  <cp:lastPrinted>2023-12-01T19:47:49Z</cp:lastPrinted>
  <dcterms:created xsi:type="dcterms:W3CDTF">2014-03-28T18:27:50Z</dcterms:created>
  <dcterms:modified xsi:type="dcterms:W3CDTF">2023-12-05T17:41:12Z</dcterms:modified>
</cp:coreProperties>
</file>